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525"/>
  </bookViews>
  <sheets>
    <sheet name="Реестр цен  14-20.10.2019" sheetId="4" r:id="rId1"/>
  </sheets>
  <calcPr calcId="162913"/>
  <fileRecoveryPr autoRecover="0"/>
</workbook>
</file>

<file path=xl/calcChain.xml><?xml version="1.0" encoding="utf-8"?>
<calcChain xmlns="http://schemas.openxmlformats.org/spreadsheetml/2006/main">
  <c r="J45" i="4" l="1"/>
  <c r="K45" i="4" s="1"/>
  <c r="I45" i="4"/>
  <c r="H45" i="4"/>
  <c r="H62" i="4"/>
  <c r="I62" i="4"/>
  <c r="J62" i="4"/>
  <c r="K62" i="4"/>
  <c r="H41" i="4"/>
  <c r="I41" i="4"/>
  <c r="J41" i="4"/>
  <c r="K41" i="4"/>
  <c r="H7" i="4"/>
  <c r="I7" i="4"/>
  <c r="J7" i="4"/>
  <c r="K7" i="4"/>
  <c r="H5" i="4"/>
  <c r="I5" i="4"/>
  <c r="J5" i="4"/>
  <c r="K5" i="4"/>
  <c r="J33" i="4"/>
  <c r="K33" i="4" s="1"/>
  <c r="I33" i="4"/>
  <c r="H33" i="4"/>
  <c r="H46" i="4"/>
  <c r="I46" i="4"/>
  <c r="J46" i="4"/>
  <c r="K46" i="4"/>
  <c r="H47" i="4"/>
  <c r="I47" i="4"/>
  <c r="J47" i="4"/>
  <c r="K47" i="4"/>
  <c r="H48" i="4"/>
  <c r="I48" i="4"/>
  <c r="J48" i="4"/>
  <c r="K48" i="4"/>
  <c r="H49" i="4"/>
  <c r="I49" i="4"/>
  <c r="J49" i="4"/>
  <c r="K49" i="4"/>
  <c r="H59" i="4"/>
  <c r="I59" i="4"/>
  <c r="J59" i="4"/>
  <c r="K59" i="4"/>
  <c r="H4" i="4"/>
  <c r="I4" i="4"/>
  <c r="J4" i="4"/>
  <c r="K4" i="4"/>
  <c r="H50" i="4"/>
  <c r="I50" i="4"/>
  <c r="J50" i="4"/>
  <c r="K50" i="4"/>
  <c r="H51" i="4"/>
  <c r="I51" i="4"/>
  <c r="J51" i="4"/>
  <c r="K51" i="4"/>
  <c r="H52" i="4"/>
  <c r="I52" i="4"/>
  <c r="J52" i="4"/>
  <c r="K52" i="4"/>
  <c r="H53" i="4"/>
  <c r="I53" i="4"/>
  <c r="J53" i="4"/>
  <c r="K53" i="4"/>
  <c r="H10" i="4"/>
  <c r="I10" i="4"/>
  <c r="J10" i="4"/>
  <c r="K10" i="4"/>
  <c r="H11" i="4"/>
  <c r="I11" i="4"/>
  <c r="J11" i="4"/>
  <c r="K11" i="4"/>
  <c r="H58" i="4"/>
  <c r="I58" i="4"/>
  <c r="J58" i="4"/>
  <c r="K58" i="4"/>
  <c r="H43" i="4"/>
  <c r="I43" i="4"/>
  <c r="J43" i="4"/>
  <c r="K43" i="4"/>
  <c r="H57" i="4"/>
  <c r="I57" i="4"/>
  <c r="J57" i="4"/>
  <c r="K57" i="4"/>
  <c r="H54" i="4"/>
  <c r="I54" i="4"/>
  <c r="J54" i="4"/>
  <c r="K54" i="4"/>
  <c r="H55" i="4"/>
  <c r="I55" i="4"/>
  <c r="J55" i="4"/>
  <c r="K55" i="4"/>
  <c r="H56" i="4"/>
  <c r="I56" i="4"/>
  <c r="J56" i="4"/>
  <c r="K56" i="4"/>
  <c r="H12" i="4"/>
  <c r="I12" i="4"/>
  <c r="J12" i="4"/>
  <c r="K12" i="4"/>
  <c r="H13" i="4"/>
  <c r="I13" i="4"/>
  <c r="J13" i="4"/>
  <c r="K13" i="4"/>
  <c r="H14" i="4"/>
  <c r="I14" i="4"/>
  <c r="J14" i="4"/>
  <c r="K14" i="4"/>
  <c r="H15" i="4"/>
  <c r="I15" i="4"/>
  <c r="J15" i="4"/>
  <c r="K15" i="4"/>
  <c r="J61" i="4"/>
  <c r="K61" i="4" s="1"/>
  <c r="I61" i="4"/>
  <c r="H61" i="4"/>
  <c r="H34" i="4"/>
  <c r="I34" i="4"/>
  <c r="J34" i="4"/>
  <c r="K34" i="4"/>
  <c r="H21" i="4"/>
  <c r="I21" i="4"/>
  <c r="J21" i="4"/>
  <c r="K21" i="4"/>
  <c r="H35" i="4"/>
  <c r="I35" i="4"/>
  <c r="J35" i="4"/>
  <c r="K35" i="4"/>
  <c r="H22" i="4"/>
  <c r="I22" i="4"/>
  <c r="J22" i="4"/>
  <c r="K22" i="4"/>
  <c r="H17" i="4"/>
  <c r="I17" i="4"/>
  <c r="J17" i="4"/>
  <c r="K17" i="4"/>
  <c r="H18" i="4"/>
  <c r="I18" i="4"/>
  <c r="J18" i="4"/>
  <c r="K18" i="4"/>
  <c r="H19" i="4"/>
  <c r="I19" i="4"/>
  <c r="J19" i="4"/>
  <c r="K19" i="4"/>
  <c r="H20" i="4"/>
  <c r="I20" i="4"/>
  <c r="J20" i="4"/>
  <c r="K20" i="4"/>
  <c r="H23" i="4"/>
  <c r="I23" i="4"/>
  <c r="J23" i="4"/>
  <c r="K23" i="4"/>
  <c r="H24" i="4"/>
  <c r="I24" i="4"/>
  <c r="J24" i="4"/>
  <c r="K24" i="4"/>
  <c r="H25" i="4"/>
  <c r="I25" i="4"/>
  <c r="J25" i="4"/>
  <c r="K25" i="4"/>
  <c r="H36" i="4"/>
  <c r="I36" i="4"/>
  <c r="J36" i="4"/>
  <c r="K36" i="4"/>
  <c r="H37" i="4"/>
  <c r="I37" i="4"/>
  <c r="J37" i="4"/>
  <c r="K37" i="4"/>
  <c r="H26" i="4"/>
  <c r="I26" i="4"/>
  <c r="J26" i="4"/>
  <c r="K26" i="4"/>
  <c r="H27" i="4"/>
  <c r="I27" i="4"/>
  <c r="J27" i="4"/>
  <c r="K27" i="4"/>
  <c r="H28" i="4"/>
  <c r="I28" i="4"/>
  <c r="J28" i="4"/>
  <c r="K28" i="4"/>
  <c r="H29" i="4"/>
  <c r="I29" i="4"/>
  <c r="J29" i="4"/>
  <c r="K29" i="4"/>
  <c r="H38" i="4"/>
  <c r="I38" i="4"/>
  <c r="J38" i="4"/>
  <c r="K38" i="4"/>
  <c r="H39" i="4"/>
  <c r="I39" i="4"/>
  <c r="J39" i="4"/>
  <c r="K39" i="4"/>
  <c r="H30" i="4"/>
  <c r="I30" i="4"/>
  <c r="J30" i="4"/>
  <c r="K30" i="4"/>
  <c r="H44" i="4"/>
  <c r="I44" i="4"/>
  <c r="J44" i="4"/>
  <c r="K44" i="4"/>
  <c r="H31" i="4"/>
  <c r="I31" i="4"/>
  <c r="J31" i="4"/>
  <c r="K31" i="4"/>
  <c r="H32" i="4"/>
  <c r="I32" i="4"/>
  <c r="J32" i="4"/>
  <c r="K32" i="4"/>
  <c r="H40" i="4"/>
  <c r="I40" i="4"/>
  <c r="J40" i="4"/>
  <c r="K40" i="4"/>
  <c r="H42" i="4"/>
  <c r="I42" i="4"/>
  <c r="J42" i="4"/>
  <c r="K42" i="4"/>
  <c r="H6" i="4"/>
  <c r="I6" i="4"/>
  <c r="J6" i="4"/>
  <c r="K6" i="4"/>
  <c r="H60" i="4"/>
  <c r="I60" i="4"/>
  <c r="J60" i="4"/>
  <c r="K60" i="4"/>
  <c r="H8" i="4"/>
  <c r="I8" i="4"/>
  <c r="J8" i="4"/>
  <c r="K8" i="4"/>
  <c r="H9" i="4"/>
  <c r="I9" i="4"/>
  <c r="J9" i="4"/>
  <c r="K9" i="4"/>
  <c r="J16" i="4"/>
  <c r="K16" i="4"/>
  <c r="I16" i="4"/>
  <c r="H16" i="4"/>
</calcChain>
</file>

<file path=xl/sharedStrings.xml><?xml version="1.0" encoding="utf-8"?>
<sst xmlns="http://schemas.openxmlformats.org/spreadsheetml/2006/main" count="481" uniqueCount="227">
  <si>
    <t>МНН</t>
  </si>
  <si>
    <t>Торговое наименование лекарственного препарата</t>
  </si>
  <si>
    <t>Лекарственная форма, дозировка, упаковка (полная)</t>
  </si>
  <si>
    <t>Владелец РУ/производитель/упаковщик/Выпускающий контроль</t>
  </si>
  <si>
    <t>Код АТХ</t>
  </si>
  <si>
    <t>Коли-
чество в потреб. упаков-
ке</t>
  </si>
  <si>
    <t>Предельная цена руб. без НДС</t>
  </si>
  <si>
    <t>Цена указана для первич. упаковки</t>
  </si>
  <si>
    <t>№ РУ</t>
  </si>
  <si>
    <t>Дата регистрации цены
(№ решения)</t>
  </si>
  <si>
    <t>Штрих-код (EAN13)</t>
  </si>
  <si>
    <t>Альбумин человека</t>
  </si>
  <si>
    <t>Альбумин</t>
  </si>
  <si>
    <t>ЛСР-003721/07</t>
  </si>
  <si>
    <t>4607001910022</t>
  </si>
  <si>
    <t>Аскорбиновая кислота</t>
  </si>
  <si>
    <t>Галоперидол</t>
  </si>
  <si>
    <t>Гемцитабин</t>
  </si>
  <si>
    <t>Золедроновая кислота</t>
  </si>
  <si>
    <t>Ибупрофен</t>
  </si>
  <si>
    <t>Кетопрофен</t>
  </si>
  <si>
    <t>Лактулоза</t>
  </si>
  <si>
    <t>Лидокаин</t>
  </si>
  <si>
    <t>П N015203/01</t>
  </si>
  <si>
    <t>4810133001180</t>
  </si>
  <si>
    <t>Мидазолам</t>
  </si>
  <si>
    <t>Оланзапин</t>
  </si>
  <si>
    <t>Севофлуран</t>
  </si>
  <si>
    <t>Севоран</t>
  </si>
  <si>
    <t>П N016015/01</t>
  </si>
  <si>
    <t>Тамсулозин</t>
  </si>
  <si>
    <t>Тилорон</t>
  </si>
  <si>
    <t>Фуросемид</t>
  </si>
  <si>
    <t>Этанол</t>
  </si>
  <si>
    <t>Медицинский антисептический раствор</t>
  </si>
  <si>
    <t>ЛСР-002906/10</t>
  </si>
  <si>
    <t>4610004580062</t>
  </si>
  <si>
    <t>Галоперидол-ратиофарм</t>
  </si>
  <si>
    <t>П N015719/02</t>
  </si>
  <si>
    <t>4030096501354</t>
  </si>
  <si>
    <t>Гефитиниб</t>
  </si>
  <si>
    <t>ЛП-000778</t>
  </si>
  <si>
    <t>4660007810291</t>
  </si>
  <si>
    <t>Транексамовая кислота</t>
  </si>
  <si>
    <t>Оланзапин-ТЛ</t>
  </si>
  <si>
    <t>ЛП-002098</t>
  </si>
  <si>
    <t>N01BB02</t>
  </si>
  <si>
    <t>G04CA02</t>
  </si>
  <si>
    <t>A06AD11</t>
  </si>
  <si>
    <t>D08AX08</t>
  </si>
  <si>
    <t>M01AE01</t>
  </si>
  <si>
    <t>N05AD01</t>
  </si>
  <si>
    <t>A11GA01</t>
  </si>
  <si>
    <t>N05AH03</t>
  </si>
  <si>
    <t>M01AE03</t>
  </si>
  <si>
    <t>J05AX</t>
  </si>
  <si>
    <t>C03CA01</t>
  </si>
  <si>
    <t>B02AA02</t>
  </si>
  <si>
    <t>сироп, 667 мг/мл, 500 мл - флаконы (1)  / в комплекте с мерным стаканчиком / - пачки картонные</t>
  </si>
  <si>
    <t>M05BA08</t>
  </si>
  <si>
    <t>суппозитории ректальные, 100 мг, 5 шт. - упаковки ячейковые контурные (2)  - пачки картонные</t>
  </si>
  <si>
    <t>L01XE02</t>
  </si>
  <si>
    <t>L01BC05</t>
  </si>
  <si>
    <t>B05AA01</t>
  </si>
  <si>
    <t>раствор для инъекций, 20 мг/мл, 2 мл - ампулы (10)  / в комплекте с ножом ампульным или скарификатором / - коробки картонные</t>
  </si>
  <si>
    <t>N05CD08</t>
  </si>
  <si>
    <t>ЛП-003720</t>
  </si>
  <si>
    <t>4602676008531</t>
  </si>
  <si>
    <t>4602676008548</t>
  </si>
  <si>
    <t>суппозитории ректальные [для детей], 60 мг, 5 шт. - упаковки ячейковые контурные (2)  - пачки картонные</t>
  </si>
  <si>
    <t>ЛП-003936</t>
  </si>
  <si>
    <t>раствор для инфузий, 5 мг/100 мл, 100 мл - флаконы (1)  - пачки картонные</t>
  </si>
  <si>
    <t>Тамсулозин Бактэр</t>
  </si>
  <si>
    <t xml:space="preserve">Вл.Вып.к.Перв.Уп.Втор.Уп.Пр.Открытое акционерное общество "Акционерное Курганское общество медицинских препаратов и изделий "Синтез" (ОАО "Синтез"), Россия (4501023743); </t>
  </si>
  <si>
    <t>лиофилизат для приготовления концентрата для приготовления раствора для инфузий, 200 мг, 1 шт. - флаконы (1)  - пачки картонные</t>
  </si>
  <si>
    <t xml:space="preserve">Вл.Вып.к.Перв.Уп.Втор.Уп.Пр.Общество с ограниченной ответственностью "Натива" (ООО "Натива"), Россия (7715808818); </t>
  </si>
  <si>
    <t>4670012461227</t>
  </si>
  <si>
    <t>раствор для внутривенного и внутримышечного введения, 5 мг/мл, 1 мл - ампулы (10)  / в комплекте с ножом ампульным или скарификатором / - упаковки ячейковые контурные (1) -  пачки картонные</t>
  </si>
  <si>
    <t>раствор для внутривенного и внутримышечного введения, 5 мг/мл, 3 мл - ампулы (5)  / в комплекте с ножом ампульным или скарификатором / - упаковки ячейковые контурные (1) - пачки картонные</t>
  </si>
  <si>
    <t>таблетки, покрытые пленочной оболочкой, 125 мг, 6 шт. - упаковки ячейковые контурные (1)  - пачки картонные</t>
  </si>
  <si>
    <t>таблетки, покрытые пленочной оболочкой, 125 мг, 10 шт. - упаковки ячейковые контурные (1)  - пачки картонные</t>
  </si>
  <si>
    <t xml:space="preserve">Вл.Вып.к.Перв.Уп.Втор.Уп.Пр.Республиканское унитарное производственное предприятие "Белмедпрепараты" (РУП "Белмедпрепараты"), Республика Беларусь (100049731); </t>
  </si>
  <si>
    <t>сироп, 667 мг/мл, 200 мл - флаконы (1)  / в комплекте с мерным стаканчиком / - пачки картонные</t>
  </si>
  <si>
    <t>таблетки, покрытые пленочной оболочкой, 250 мг, 10 шт. - упаковки ячейковые контурные (3)  - пачки картонные</t>
  </si>
  <si>
    <t>ЛП-004917</t>
  </si>
  <si>
    <t xml:space="preserve">Вл.Вып.к.Перв.Уп.Втор.Уп.Пр.Товарищество с ограниченной ответственностью "Kelun-Kazpharm" ("Келун-Казфарм"), Республика Казахстан (120840004709); </t>
  </si>
  <si>
    <t xml:space="preserve">Вл.Вып.к.Перв.Уп.Втор.Уп.Пр.Федеральное государственное унитарное предприятие "МОСКОВСКИЙ ЭНДОКРИННЫЙ ЗАВОД" (ФГУП "МОСКОВСКИЙ ЭНДОКРИННЫЙ ЗАВОД"), Россия (7722059711); </t>
  </si>
  <si>
    <t>суппозитории ректальные, 100 мг, 6 шт. - упаковки ячейковые контурные (2)  - пачки картонные</t>
  </si>
  <si>
    <t xml:space="preserve">Вл.Вып.к.Перв.Уп.Втор.Уп.Пр.Акционерное Общество "Рафарма" (АО "Рафарма"), Россия (4807013380); </t>
  </si>
  <si>
    <t xml:space="preserve">Вл.Вып.к.Перв.Уп.Втор.Уп.Пр.Общество с ограниченной ответственностью "Тульская фармацевтическая фабрика" (ООО Тульская фармацевтическая фабрика), Россия (7105028574); </t>
  </si>
  <si>
    <t xml:space="preserve">Вл.Вып.к.Перв.Уп.Втор.Уп.Пр.Акционерное общество "Биннофарм" (АО "Биннофарм"), Россия (7735518627); </t>
  </si>
  <si>
    <t xml:space="preserve">Вл.Общество с ограниченной ответственностью "Технология лекарств" (ООО "Технология лекарств"), Россия (5047082270); Вып.к.Перв.Уп.Втор.Уп.Пр.Акционерное общество "Р-Фарм" (АО "Р-Фарм"), Россия (7726311464); </t>
  </si>
  <si>
    <t xml:space="preserve">Вл.Вып.к.Перв.Уп.Втор.Уп.Пр.АО "Производственная фармацевтическая компания Обновление" (АО "ПФК Обновление"), Россия (5408151534); </t>
  </si>
  <si>
    <t xml:space="preserve">Вл.Вып.к.Перв.Уп.Втор.Уп.Пр.Промышленная химико-фармацевтическая компания  открытое акционерное общество "Медхимпром" (ОАО ПХФК "Медхимпром"), Россия (5012014871); </t>
  </si>
  <si>
    <t xml:space="preserve">Вл.Вып.к.Перв.Уп.Втор.Уп.Пр.ООО "Фарм-Синтез", Россия (4003033587); </t>
  </si>
  <si>
    <t xml:space="preserve">Вл.Вып.к.Втор.Уп.ООО "Фарм-Синтез", Россия (4003033587); Перв.Уп.Пр.Общество с ограниченной ответственностью "КОМПАНИЯ "ДЕКО" (ООО "КОМПАНИЯ "ДЕКО"), Россия (7731205648); </t>
  </si>
  <si>
    <t xml:space="preserve">Вл.Вып.к.ООО "Фарм-Синтез", Россия (4003033587); Перв.Уп.Втор.Уп.Пр.Общество с ограниченной ответственностью "КОМПАНИЯ "ДЕКО" (ООО "КОМПАНИЯ "ДЕКО"), Россия (7731205648); </t>
  </si>
  <si>
    <t xml:space="preserve">Вл.Общество с ограниченной ответственностью "Бактэр" (ООО "Бактэр"), Россия (9718001832); Вып.к.Перв.Уп.Втор.Уп.Пр.Закрытое акционерное общество "Канонфарма продакшн" (ЗАО "Канонфарма продакшн"), Россия (5050026081); </t>
  </si>
  <si>
    <t>суспензия для приема внутрь для детей [с ароматом апельсина], 100 мг/5 мл, 100 мл - флаконы (1)  / в комплекте с ложкой дозировочной / - пачки картонные</t>
  </si>
  <si>
    <t>14.10.2019 20-4-4113264-изм</t>
  </si>
  <si>
    <t>4602565030421</t>
  </si>
  <si>
    <t>суспензия для приема внутрь для детей [с ароматом клубники], 100 мг/5 мл, 100 мл - флаконы (1)  / в комплекте с ложкой дозировочной / - пачки картонные</t>
  </si>
  <si>
    <t>4602565030438</t>
  </si>
  <si>
    <t>суспензия для приема внутрь для детей [с ароматом яблока], 100 мг/5 мл, 100 мл - флаконы (1)  / в комплекте с ложкой дозировочной / - пачки картонные</t>
  </si>
  <si>
    <t>4602565030407</t>
  </si>
  <si>
    <t>суспензия для приема внутрь для детей [с ароматом груши], 100 мг/5 мл, 100 мл - флаконы (1)  / в комплекте с ложкой дозировочной / - пачки картонные</t>
  </si>
  <si>
    <t>4602565030414</t>
  </si>
  <si>
    <t>раствор для инфузий, 10%, 100 мл - флаконы (1)  /  / - пачки картонные</t>
  </si>
  <si>
    <t xml:space="preserve">Вл.ГБУЗ Нижегородской области "Нижегородский областной центр крови им. Н.Я.Климовой", Россия (5260041054); Вып.к.Перв.Уп.Втор.Уп.Пр.ГБУЗ Нижегородской области "Нижегородский областной центр крови им. Н.Я.Климовой", Россия (5260041054); </t>
  </si>
  <si>
    <t>14.10.2019 20-4-4113178-изм</t>
  </si>
  <si>
    <t>таблетки покрытые пленочной оболочкой, 10 мг, 28 шт. - банка (1)  - пачки картонные</t>
  </si>
  <si>
    <t>15.10.2019 20-4-4113548-изм</t>
  </si>
  <si>
    <t>4670012461739</t>
  </si>
  <si>
    <t>таблетки покрытые пленочной оболочкой, 7.5 мг, 28 шт. - банка (1)  - пачки  картонные</t>
  </si>
  <si>
    <t>4670012461722</t>
  </si>
  <si>
    <t>таблетки покрытые пленочной оболочкой, 5 мг, 28 шт. - банка (1)  - пачки  картонные</t>
  </si>
  <si>
    <t>4670012461715</t>
  </si>
  <si>
    <t>таблетки покрытые пленочной оболочкой, 2.5 мг, 28 шт. - банка (1)  - пачки  картонные</t>
  </si>
  <si>
    <t>4670012461708</t>
  </si>
  <si>
    <t>таблетки покрытые пленочной оболочкой, 10 мг, 7 шт. - контурные ячейковые упаковки (4)  - пачки картонные</t>
  </si>
  <si>
    <t>4670012461777</t>
  </si>
  <si>
    <t>таблетки покрытые пленочной оболочкой, 7.5 мг, 7 шт. - контурные ячейковые упаковки (4)  - пачки картонные</t>
  </si>
  <si>
    <t>4670012461760</t>
  </si>
  <si>
    <t>таблетки, покрытые пленочной оболочкой, 2.5 мг, 7 шт. - контурные ячейковые упаковки (4)  - пачки картонные</t>
  </si>
  <si>
    <t>4670012461746</t>
  </si>
  <si>
    <t>таблетки, покрытые пленочной оболочкой, 5 мг, 7 шт. - контурные ячейковые упаковки (4)  - пачки картонные</t>
  </si>
  <si>
    <t>4670012461753</t>
  </si>
  <si>
    <t>таблетки, 40 мг, 10 шт. - контурная ячейковая упаковка (5)  - пачка картонная</t>
  </si>
  <si>
    <t>14.10.2019 20-4-4113492-изм</t>
  </si>
  <si>
    <t>капли для приема внутрь, 2 мг/мл, 30 мл - флакон (1)  - пачка картонная</t>
  </si>
  <si>
    <t xml:space="preserve">Вл.ратиофарм ГмбХ, Германия (812425448); Вып.к.Перв.Уп.Втор.Уп.Пр.Меркле ГмбХ, Германия (239707564); </t>
  </si>
  <si>
    <t>14.10.2019 20-4-4113359-изм</t>
  </si>
  <si>
    <t>Транексамовая кислота-Акрихин</t>
  </si>
  <si>
    <t>раствор для внутривенного введения, 50 мг/мл, 5 мл - ампула с точкой или кольцом излома (10)  - пачка  картонная</t>
  </si>
  <si>
    <t xml:space="preserve">Вл.Акционерное общество "Химико-фармацевтический комбинат "АКРИХИН" (АО "АКРИХИН"), Россия (5031013320); Вып.к.Перв.Уп.Втор.Уп.Пр.АО "Химфарм", Казахстан (931240000335); </t>
  </si>
  <si>
    <t>ЛП-005741</t>
  </si>
  <si>
    <t>14.10.2019 690/20-19</t>
  </si>
  <si>
    <t>4870050000383</t>
  </si>
  <si>
    <t>14.10.2019 691/20-19</t>
  </si>
  <si>
    <t>Флогардин®</t>
  </si>
  <si>
    <t>ЛП-005721</t>
  </si>
  <si>
    <t>14.10.2019 692/20-19</t>
  </si>
  <si>
    <t>4603988016870</t>
  </si>
  <si>
    <t>4603988016887</t>
  </si>
  <si>
    <t>Гефитиниб-натив</t>
  </si>
  <si>
    <t>таблетки, покрытые пленочной оболочкой, 250 мг, 30 шт. - флаконы (1)  - пачки картонные</t>
  </si>
  <si>
    <t>ЛП-004258</t>
  </si>
  <si>
    <t>14.10.2019 693/20-19</t>
  </si>
  <si>
    <t>4630008131862</t>
  </si>
  <si>
    <t>4630008131879</t>
  </si>
  <si>
    <t>Гемцитабин-Келун-Казфарм</t>
  </si>
  <si>
    <t>ЛП-005529</t>
  </si>
  <si>
    <t>14.10.2019 694/2019</t>
  </si>
  <si>
    <t>4870208030682</t>
  </si>
  <si>
    <t>лиофилизат для приготовления концентрата для приготовления раствора для инфузий, 1000 мг, 1 шт. - флаконы (1)  - пачки картонные</t>
  </si>
  <si>
    <t>4870208030699</t>
  </si>
  <si>
    <t>суппозитории ректальные, 100 мг, 7 шт. - упаковки ячейковые контурные (3)  - пачки картонные</t>
  </si>
  <si>
    <t>ЛП-005449</t>
  </si>
  <si>
    <t>14.10.2019 695/20-19</t>
  </si>
  <si>
    <t>4603905014804</t>
  </si>
  <si>
    <t>суппозитории ректальные, 100 мг, 7 шт. - упаковки ячейковые контурные (2)  - пачки картонные</t>
  </si>
  <si>
    <t>4603905014798</t>
  </si>
  <si>
    <t>суппозитории ректальные, 100 мг, 7 шт. - упаковки ячейковые контурные (1)  - пачки картонные</t>
  </si>
  <si>
    <t>4603905014781</t>
  </si>
  <si>
    <t>суппозитории ректальные, 100 мг, 6 шт. - упаковки ячейковые контурные (3)  - пачки картонные</t>
  </si>
  <si>
    <t>4603905014774</t>
  </si>
  <si>
    <t>4603905014767</t>
  </si>
  <si>
    <t>суппозитории ректальные, 100 мг, 6 шт. - упаковки ячейковые контурные (1)  - пачки картонные</t>
  </si>
  <si>
    <t>4603905014750</t>
  </si>
  <si>
    <t>суппозитории ректальные, 100 мг, 5 шт. - упаковки ячейковые контурные (3)  - пачки картонные</t>
  </si>
  <si>
    <t>4603905014743</t>
  </si>
  <si>
    <t>4603905014736</t>
  </si>
  <si>
    <t>суппозитории ректальные, 100 мг, 5 шт. - упаковки ячейковые контурные (1)  - пачки картонные</t>
  </si>
  <si>
    <t>4603905014729</t>
  </si>
  <si>
    <t>суппозитории ректальные, 100 мг, 4 шт. - упаковки ячейковые контурные (3)  - пачки картонные</t>
  </si>
  <si>
    <t>4603905014712</t>
  </si>
  <si>
    <t>суппозитории ректальные, 100 мг, 4 шт. - упаковки ячейковые контурные (2)  - пачки картонные</t>
  </si>
  <si>
    <t>4603905014705</t>
  </si>
  <si>
    <t>суппозитории ректальные, 100 мг, 4 шт. - упаковки ячейковые контурные (1)  - пачки картонные</t>
  </si>
  <si>
    <t>4603905014699</t>
  </si>
  <si>
    <t>ЛП-005560</t>
  </si>
  <si>
    <t>4603905014880</t>
  </si>
  <si>
    <t>4603905014873</t>
  </si>
  <si>
    <t>сироп, 667 мг/мл, 150 мл - флаконы (1)  / в комплекте с мерным стаканчиком / - пачки картонные</t>
  </si>
  <si>
    <t>4603905014866</t>
  </si>
  <si>
    <t>сироп, 667 мг/мл, 100 мл - флаконы (1)  / в комплекте с мерным стаканчиком / - пачки картонные</t>
  </si>
  <si>
    <t>4603905014859</t>
  </si>
  <si>
    <t>сироп, 667 мг/мл, 90 мл - флаконы (1)  / в комплекте с мерным стаканчиком / - пачки картонные</t>
  </si>
  <si>
    <t>4603905014842</t>
  </si>
  <si>
    <t>сироп, 667 мг/мл, 50 мл - флаконы (1)  / в комплекте с мерным стаканчиком / - пачки картонные</t>
  </si>
  <si>
    <t>4603905014835</t>
  </si>
  <si>
    <t>сироп, 667 мг/мл, 40 мл - флаконы (1)  / в комплекте с мерным стаканчиком / - пачки картонные</t>
  </si>
  <si>
    <t>4603905014828</t>
  </si>
  <si>
    <t>сироп, 667 мг/мл, 30 мл - флаконы (1)  / в комплекте с мерным стаканчиком / - пачки картонные</t>
  </si>
  <si>
    <t>4603905014811</t>
  </si>
  <si>
    <t>16.10.2019 696/20-19</t>
  </si>
  <si>
    <t>капсулы кишечнорастворимые с пролонгированным высвобождением, 0.4 мг, 15 шт. - упаковки ячейковые контурные (6)  - пачки картонные</t>
  </si>
  <si>
    <t>16.10.2019 697/20-19</t>
  </si>
  <si>
    <t>4630030920410</t>
  </si>
  <si>
    <t>концентрат для приготовления раствора для наружного применения и приготовления лекарственных форм, 95%, 3 л - канистры (1)  / для стационаров/для производственных отделов аптек /</t>
  </si>
  <si>
    <t>ЛП-003490</t>
  </si>
  <si>
    <t>16.10.2019 698/20-19</t>
  </si>
  <si>
    <t>4606351006621</t>
  </si>
  <si>
    <t>концентрат для приготовления раствора для наружного применения и приготовления лекарственных форм, 95%, 31.5 л - канистры (1)  / для стационаров/для производственных отделов аптек /</t>
  </si>
  <si>
    <t>4606351006706</t>
  </si>
  <si>
    <t>жидкость для ингаляций, 250 мл,  - флакон c системой (типа Quik-Fil) (1)  - пачки картонные</t>
  </si>
  <si>
    <t xml:space="preserve">Вл.Общество с ограниченной ответственностью "ЭббВи", Россия (7743855873); Перв.Уп.Пр.Эйсика Куинборо Лимитед, Великобритания (GB920733836); Вып.к.Втор.Уп.Акционерное общество "Р-Фарм" (АО "Р-Фарм"), Россия (7726311464); </t>
  </si>
  <si>
    <t>15.10.2019 20-4-4115897-сниж</t>
  </si>
  <si>
    <t>порошок для приготовления раствора для приема внутрь, 2.5 г,  - пакеты (30)  - пачки картонные</t>
  </si>
  <si>
    <t xml:space="preserve">Вл.Вып.к.Перв.Уп.Втор.Уп.Пр.ОАО Ивановская фармацевтическая фабрика, Россия (3702051403); </t>
  </si>
  <si>
    <t>ЛП-004510</t>
  </si>
  <si>
    <t>17.10.2019 699/20-19</t>
  </si>
  <si>
    <t>4603184004619</t>
  </si>
  <si>
    <t>порошок для приготовления раствора для приема внутрь, 2.5 г,  - пакеты (3)  - пачки картонные</t>
  </si>
  <si>
    <t>4603184004602</t>
  </si>
  <si>
    <t>Остеостатикс</t>
  </si>
  <si>
    <t>ЛП-005585</t>
  </si>
  <si>
    <t>17.10.2019 700/20-19</t>
  </si>
  <si>
    <t>4650069830191</t>
  </si>
  <si>
    <t>4650069830184</t>
  </si>
  <si>
    <t>4650069830115</t>
  </si>
  <si>
    <t>17.10.2019 701/20-19</t>
  </si>
  <si>
    <t>Предель-ная оптовая надбавка, руб</t>
  </si>
  <si>
    <t>Предель-ная розничная надбавка, руб.</t>
  </si>
  <si>
    <t>Предельная розничная цена на лекарственный препарат, руб. (без НДС)</t>
  </si>
  <si>
    <t>Предельная розничная цена на лекарственный препарат, руб. (с НДС)</t>
  </si>
  <si>
    <t>Государственный реестр предельных розничных цен  на лекарственные препараты,
включенные в перечень жизненно необходимых и важнейших лекарственных препаратов
в Ивановской области  (дополнение за14.10.2019-20.10.2019)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</si>
</sst>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3" formatCode="[$-10419]###\ ###"/>
    <numFmt numFmtId="184" formatCode="[$-10419]###\ ###\ ##0.00"/>
  </numFmts>
  <fonts count="9" x14ac:knownFonts="1">
    <font>
      <sz val="10"/>
      <name val="Arial"/>
    </font>
    <font>
      <b/>
      <sz val="14"/>
      <color indexed="8"/>
      <name val="Times New Roman"/>
      <charset val="204"/>
    </font>
    <font>
      <b/>
      <sz val="8"/>
      <color indexed="8"/>
      <name val="Times New Roman"/>
      <charset val="204"/>
    </font>
    <font>
      <sz val="11"/>
      <color indexed="8"/>
      <name val="Calibri"/>
      <charset val="204"/>
    </font>
    <font>
      <sz val="10"/>
      <color indexed="8"/>
      <name val="Calibri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left"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183" fontId="3" fillId="0" borderId="1" xfId="0" applyNumberFormat="1" applyFont="1" applyBorder="1" applyAlignment="1" applyProtection="1">
      <alignment horizontal="center" vertical="top" wrapText="1" readingOrder="1"/>
      <protection locked="0"/>
    </xf>
    <xf numFmtId="184" fontId="3" fillId="0" borderId="1" xfId="0" applyNumberFormat="1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0" fontId="4" fillId="0" borderId="1" xfId="0" applyFont="1" applyBorder="1" applyAlignment="1" applyProtection="1">
      <alignment horizontal="center" vertical="top" wrapText="1" readingOrder="1"/>
      <protection locked="0"/>
    </xf>
    <xf numFmtId="0" fontId="5" fillId="4" borderId="2" xfId="0" applyFont="1" applyFill="1" applyBorder="1" applyAlignment="1">
      <alignment horizontal="center" vertical="center" wrapText="1"/>
    </xf>
    <xf numFmtId="2" fontId="7" fillId="0" borderId="3" xfId="1" applyNumberFormat="1" applyFont="1" applyBorder="1" applyAlignment="1">
      <alignment horizontal="right" vertical="top" wrapText="1"/>
    </xf>
    <xf numFmtId="2" fontId="8" fillId="0" borderId="3" xfId="0" applyNumberFormat="1" applyFont="1" applyBorder="1" applyAlignment="1">
      <alignment horizontal="right" vertical="top"/>
    </xf>
    <xf numFmtId="2" fontId="8" fillId="0" borderId="3" xfId="1" applyNumberFormat="1" applyFont="1" applyBorder="1" applyAlignment="1">
      <alignment horizontal="right" vertical="top" wrapText="1"/>
    </xf>
    <xf numFmtId="2" fontId="7" fillId="3" borderId="3" xfId="1" applyNumberFormat="1" applyFont="1" applyFill="1" applyBorder="1" applyAlignment="1">
      <alignment wrapText="1"/>
    </xf>
    <xf numFmtId="2" fontId="8" fillId="3" borderId="3" xfId="0" applyNumberFormat="1" applyFont="1" applyFill="1" applyBorder="1"/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abSelected="1" zoomScale="80" zoomScaleNormal="80" workbookViewId="0">
      <selection activeCell="D5" sqref="D5"/>
    </sheetView>
  </sheetViews>
  <sheetFormatPr defaultRowHeight="12.75" x14ac:dyDescent="0.2"/>
  <cols>
    <col min="1" max="1" width="15" customWidth="1"/>
    <col min="2" max="2" width="14.42578125" customWidth="1"/>
    <col min="3" max="3" width="22.140625" customWidth="1"/>
    <col min="4" max="4" width="35.28515625" customWidth="1"/>
    <col min="7" max="7" width="11.28515625" customWidth="1"/>
    <col min="8" max="8" width="10.28515625" customWidth="1"/>
    <col min="9" max="9" width="10.7109375" customWidth="1"/>
    <col min="10" max="10" width="15.7109375" customWidth="1"/>
    <col min="11" max="11" width="16.140625" customWidth="1"/>
  </cols>
  <sheetData>
    <row r="1" spans="1:16" ht="59.25" customHeight="1" x14ac:dyDescent="0.2">
      <c r="A1" s="14" t="s">
        <v>226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3" spans="1:16" ht="76.5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8" t="s">
        <v>222</v>
      </c>
      <c r="I3" s="8" t="s">
        <v>223</v>
      </c>
      <c r="J3" s="8" t="s">
        <v>224</v>
      </c>
      <c r="K3" s="8" t="s">
        <v>225</v>
      </c>
      <c r="L3" s="1" t="s">
        <v>7</v>
      </c>
      <c r="M3" s="1" t="s">
        <v>8</v>
      </c>
      <c r="N3" s="1" t="s">
        <v>9</v>
      </c>
      <c r="O3" s="1" t="s">
        <v>10</v>
      </c>
    </row>
    <row r="4" spans="1:16" ht="64.5" customHeight="1" x14ac:dyDescent="0.2">
      <c r="A4" s="2" t="s">
        <v>11</v>
      </c>
      <c r="B4" s="3" t="s">
        <v>12</v>
      </c>
      <c r="C4" s="3" t="s">
        <v>107</v>
      </c>
      <c r="D4" s="3" t="s">
        <v>108</v>
      </c>
      <c r="E4" s="3" t="s">
        <v>63</v>
      </c>
      <c r="F4" s="4">
        <v>1</v>
      </c>
      <c r="G4" s="5">
        <v>1173.1199999999999</v>
      </c>
      <c r="H4" s="9">
        <f>G4*0.12</f>
        <v>140.77439999999999</v>
      </c>
      <c r="I4" s="10">
        <f>G4*0.18</f>
        <v>211.16159999999996</v>
      </c>
      <c r="J4" s="10">
        <f>G4+(G4*0.12)+(G4*0.18)</f>
        <v>1525.0559999999998</v>
      </c>
      <c r="K4" s="10">
        <f t="shared" ref="K4:K35" si="0">J4*1.1</f>
        <v>1677.5616</v>
      </c>
      <c r="L4" s="6"/>
      <c r="M4" s="3" t="s">
        <v>13</v>
      </c>
      <c r="N4" s="6" t="s">
        <v>109</v>
      </c>
      <c r="O4" s="7" t="s">
        <v>14</v>
      </c>
    </row>
    <row r="5" spans="1:16" ht="75" x14ac:dyDescent="0.2">
      <c r="A5" s="2" t="s">
        <v>15</v>
      </c>
      <c r="B5" s="3" t="s">
        <v>15</v>
      </c>
      <c r="C5" s="3" t="s">
        <v>213</v>
      </c>
      <c r="D5" s="3" t="s">
        <v>209</v>
      </c>
      <c r="E5" s="3" t="s">
        <v>52</v>
      </c>
      <c r="F5" s="4">
        <v>3</v>
      </c>
      <c r="G5" s="5">
        <v>36.979999999999997</v>
      </c>
      <c r="H5" s="11">
        <f>G5*0.18</f>
        <v>6.6563999999999988</v>
      </c>
      <c r="I5" s="10">
        <f>G5*0.31</f>
        <v>11.463799999999999</v>
      </c>
      <c r="J5" s="10">
        <f>G5+(G5*0.18)+(G5*0.31)</f>
        <v>55.100199999999994</v>
      </c>
      <c r="K5" s="10">
        <f t="shared" si="0"/>
        <v>60.610219999999998</v>
      </c>
      <c r="L5" s="6"/>
      <c r="M5" s="3" t="s">
        <v>210</v>
      </c>
      <c r="N5" s="6" t="s">
        <v>211</v>
      </c>
      <c r="O5" s="7" t="s">
        <v>214</v>
      </c>
    </row>
    <row r="6" spans="1:16" ht="90" x14ac:dyDescent="0.2">
      <c r="A6" s="2" t="s">
        <v>15</v>
      </c>
      <c r="B6" s="3" t="s">
        <v>15</v>
      </c>
      <c r="C6" s="3" t="s">
        <v>208</v>
      </c>
      <c r="D6" s="3" t="s">
        <v>209</v>
      </c>
      <c r="E6" s="3" t="s">
        <v>52</v>
      </c>
      <c r="F6" s="4">
        <v>30</v>
      </c>
      <c r="G6" s="5">
        <v>369.78</v>
      </c>
      <c r="H6" s="9">
        <f>G6*0.15</f>
        <v>55.466999999999992</v>
      </c>
      <c r="I6" s="10">
        <f>G6*0.25</f>
        <v>92.444999999999993</v>
      </c>
      <c r="J6" s="10">
        <f>G6+(G6*0.15)+(G6*0.25)</f>
        <v>517.69200000000001</v>
      </c>
      <c r="K6" s="10">
        <f t="shared" si="0"/>
        <v>569.46120000000008</v>
      </c>
      <c r="L6" s="6"/>
      <c r="M6" s="3" t="s">
        <v>210</v>
      </c>
      <c r="N6" s="6" t="s">
        <v>211</v>
      </c>
      <c r="O6" s="7" t="s">
        <v>212</v>
      </c>
    </row>
    <row r="7" spans="1:16" ht="60" x14ac:dyDescent="0.2">
      <c r="A7" s="2" t="s">
        <v>16</v>
      </c>
      <c r="B7" s="3" t="s">
        <v>37</v>
      </c>
      <c r="C7" s="3" t="s">
        <v>129</v>
      </c>
      <c r="D7" s="3" t="s">
        <v>130</v>
      </c>
      <c r="E7" s="3" t="s">
        <v>51</v>
      </c>
      <c r="F7" s="4">
        <v>1</v>
      </c>
      <c r="G7" s="5">
        <v>33.36</v>
      </c>
      <c r="H7" s="11">
        <f>G7*0.18</f>
        <v>6.0047999999999995</v>
      </c>
      <c r="I7" s="10">
        <f>G7*0.31</f>
        <v>10.3416</v>
      </c>
      <c r="J7" s="10">
        <f>G7+(G7*0.18)+(G7*0.31)</f>
        <v>49.706400000000002</v>
      </c>
      <c r="K7" s="10">
        <f t="shared" si="0"/>
        <v>54.677040000000005</v>
      </c>
      <c r="L7" s="6"/>
      <c r="M7" s="3" t="s">
        <v>38</v>
      </c>
      <c r="N7" s="6" t="s">
        <v>131</v>
      </c>
      <c r="O7" s="7" t="s">
        <v>39</v>
      </c>
    </row>
    <row r="8" spans="1:16" ht="120" x14ac:dyDescent="0.2">
      <c r="A8" s="2" t="s">
        <v>17</v>
      </c>
      <c r="B8" s="3" t="s">
        <v>150</v>
      </c>
      <c r="C8" s="3" t="s">
        <v>74</v>
      </c>
      <c r="D8" s="3" t="s">
        <v>85</v>
      </c>
      <c r="E8" s="3" t="s">
        <v>62</v>
      </c>
      <c r="F8" s="4">
        <v>1</v>
      </c>
      <c r="G8" s="5">
        <v>476.12</v>
      </c>
      <c r="H8" s="9">
        <f>G8*0.15</f>
        <v>71.417999999999992</v>
      </c>
      <c r="I8" s="10">
        <f>G8*0.25</f>
        <v>119.03</v>
      </c>
      <c r="J8" s="10">
        <f>G8+(G8*0.15)+(G8*0.25)</f>
        <v>666.56799999999998</v>
      </c>
      <c r="K8" s="10">
        <f t="shared" si="0"/>
        <v>733.22480000000007</v>
      </c>
      <c r="L8" s="6"/>
      <c r="M8" s="3" t="s">
        <v>151</v>
      </c>
      <c r="N8" s="6" t="s">
        <v>152</v>
      </c>
      <c r="O8" s="7" t="s">
        <v>153</v>
      </c>
    </row>
    <row r="9" spans="1:16" ht="100.5" customHeight="1" x14ac:dyDescent="0.2">
      <c r="A9" s="2" t="s">
        <v>17</v>
      </c>
      <c r="B9" s="3" t="s">
        <v>150</v>
      </c>
      <c r="C9" s="3" t="s">
        <v>74</v>
      </c>
      <c r="D9" s="3" t="s">
        <v>85</v>
      </c>
      <c r="E9" s="3" t="s">
        <v>62</v>
      </c>
      <c r="F9" s="4">
        <v>1</v>
      </c>
      <c r="G9" s="5">
        <v>476.12</v>
      </c>
      <c r="H9" s="9">
        <f>G9*0.15</f>
        <v>71.417999999999992</v>
      </c>
      <c r="I9" s="10">
        <f>G9*0.25</f>
        <v>119.03</v>
      </c>
      <c r="J9" s="10">
        <f>G9+(G9*0.15)+(G9*0.25)</f>
        <v>666.56799999999998</v>
      </c>
      <c r="K9" s="10">
        <f t="shared" si="0"/>
        <v>733.22480000000007</v>
      </c>
      <c r="L9" s="6"/>
      <c r="M9" s="3" t="s">
        <v>151</v>
      </c>
      <c r="N9" s="6" t="s">
        <v>152</v>
      </c>
      <c r="O9" s="7" t="s">
        <v>153</v>
      </c>
    </row>
    <row r="10" spans="1:16" ht="120" x14ac:dyDescent="0.2">
      <c r="A10" s="2" t="s">
        <v>17</v>
      </c>
      <c r="B10" s="3" t="s">
        <v>150</v>
      </c>
      <c r="C10" s="3" t="s">
        <v>154</v>
      </c>
      <c r="D10" s="3" t="s">
        <v>85</v>
      </c>
      <c r="E10" s="3" t="s">
        <v>62</v>
      </c>
      <c r="F10" s="4">
        <v>1</v>
      </c>
      <c r="G10" s="5">
        <v>1261.0999999999999</v>
      </c>
      <c r="H10" s="9">
        <f t="shared" ref="H10:H15" si="1">G10*0.12</f>
        <v>151.33199999999999</v>
      </c>
      <c r="I10" s="10">
        <f t="shared" ref="I10:I15" si="2">G10*0.18</f>
        <v>226.99799999999996</v>
      </c>
      <c r="J10" s="10">
        <f t="shared" ref="J10:J15" si="3">G10+(G10*0.12)+(G10*0.18)</f>
        <v>1639.4299999999998</v>
      </c>
      <c r="K10" s="10">
        <f t="shared" si="0"/>
        <v>1803.373</v>
      </c>
      <c r="L10" s="6"/>
      <c r="M10" s="3" t="s">
        <v>151</v>
      </c>
      <c r="N10" s="6" t="s">
        <v>152</v>
      </c>
      <c r="O10" s="7" t="s">
        <v>155</v>
      </c>
    </row>
    <row r="11" spans="1:16" ht="120" x14ac:dyDescent="0.2">
      <c r="A11" s="2" t="s">
        <v>17</v>
      </c>
      <c r="B11" s="3" t="s">
        <v>150</v>
      </c>
      <c r="C11" s="3" t="s">
        <v>154</v>
      </c>
      <c r="D11" s="3" t="s">
        <v>85</v>
      </c>
      <c r="E11" s="3" t="s">
        <v>62</v>
      </c>
      <c r="F11" s="4">
        <v>1</v>
      </c>
      <c r="G11" s="5">
        <v>1261.0999999999999</v>
      </c>
      <c r="H11" s="9">
        <f t="shared" si="1"/>
        <v>151.33199999999999</v>
      </c>
      <c r="I11" s="10">
        <f t="shared" si="2"/>
        <v>226.99799999999996</v>
      </c>
      <c r="J11" s="10">
        <f t="shared" si="3"/>
        <v>1639.4299999999998</v>
      </c>
      <c r="K11" s="10">
        <f t="shared" si="0"/>
        <v>1803.373</v>
      </c>
      <c r="L11" s="6"/>
      <c r="M11" s="3" t="s">
        <v>151</v>
      </c>
      <c r="N11" s="6" t="s">
        <v>152</v>
      </c>
      <c r="O11" s="7" t="s">
        <v>155</v>
      </c>
    </row>
    <row r="12" spans="1:16" ht="75" x14ac:dyDescent="0.2">
      <c r="A12" s="2" t="s">
        <v>40</v>
      </c>
      <c r="B12" s="3" t="s">
        <v>144</v>
      </c>
      <c r="C12" s="3" t="s">
        <v>145</v>
      </c>
      <c r="D12" s="3" t="s">
        <v>75</v>
      </c>
      <c r="E12" s="3" t="s">
        <v>61</v>
      </c>
      <c r="F12" s="4">
        <v>30</v>
      </c>
      <c r="G12" s="5">
        <v>51520.19</v>
      </c>
      <c r="H12" s="9">
        <f t="shared" si="1"/>
        <v>6182.4228000000003</v>
      </c>
      <c r="I12" s="10">
        <f t="shared" si="2"/>
        <v>9273.6342000000004</v>
      </c>
      <c r="J12" s="10">
        <f t="shared" si="3"/>
        <v>66976.247000000003</v>
      </c>
      <c r="K12" s="10">
        <f t="shared" si="0"/>
        <v>73673.871700000003</v>
      </c>
      <c r="L12" s="6"/>
      <c r="M12" s="3" t="s">
        <v>146</v>
      </c>
      <c r="N12" s="6" t="s">
        <v>147</v>
      </c>
      <c r="O12" s="7" t="s">
        <v>148</v>
      </c>
    </row>
    <row r="13" spans="1:16" ht="90" x14ac:dyDescent="0.2">
      <c r="A13" s="2" t="s">
        <v>40</v>
      </c>
      <c r="B13" s="3" t="s">
        <v>144</v>
      </c>
      <c r="C13" s="3" t="s">
        <v>83</v>
      </c>
      <c r="D13" s="3" t="s">
        <v>75</v>
      </c>
      <c r="E13" s="3" t="s">
        <v>61</v>
      </c>
      <c r="F13" s="4">
        <v>30</v>
      </c>
      <c r="G13" s="5">
        <v>51520.19</v>
      </c>
      <c r="H13" s="9">
        <f t="shared" si="1"/>
        <v>6182.4228000000003</v>
      </c>
      <c r="I13" s="10">
        <f t="shared" si="2"/>
        <v>9273.6342000000004</v>
      </c>
      <c r="J13" s="10">
        <f t="shared" si="3"/>
        <v>66976.247000000003</v>
      </c>
      <c r="K13" s="10">
        <f t="shared" si="0"/>
        <v>73673.871700000003</v>
      </c>
      <c r="L13" s="6"/>
      <c r="M13" s="3" t="s">
        <v>146</v>
      </c>
      <c r="N13" s="6" t="s">
        <v>147</v>
      </c>
      <c r="O13" s="7" t="s">
        <v>149</v>
      </c>
    </row>
    <row r="14" spans="1:16" ht="75" x14ac:dyDescent="0.2">
      <c r="A14" s="2" t="s">
        <v>40</v>
      </c>
      <c r="B14" s="3" t="s">
        <v>144</v>
      </c>
      <c r="C14" s="3" t="s">
        <v>145</v>
      </c>
      <c r="D14" s="3" t="s">
        <v>75</v>
      </c>
      <c r="E14" s="3" t="s">
        <v>61</v>
      </c>
      <c r="F14" s="4">
        <v>30</v>
      </c>
      <c r="G14" s="5">
        <v>51520.19</v>
      </c>
      <c r="H14" s="9">
        <f t="shared" si="1"/>
        <v>6182.4228000000003</v>
      </c>
      <c r="I14" s="10">
        <f t="shared" si="2"/>
        <v>9273.6342000000004</v>
      </c>
      <c r="J14" s="10">
        <f t="shared" si="3"/>
        <v>66976.247000000003</v>
      </c>
      <c r="K14" s="10">
        <f t="shared" si="0"/>
        <v>73673.871700000003</v>
      </c>
      <c r="L14" s="6"/>
      <c r="M14" s="3" t="s">
        <v>146</v>
      </c>
      <c r="N14" s="6" t="s">
        <v>147</v>
      </c>
      <c r="O14" s="7" t="s">
        <v>148</v>
      </c>
    </row>
    <row r="15" spans="1:16" ht="90" x14ac:dyDescent="0.2">
      <c r="A15" s="2" t="s">
        <v>40</v>
      </c>
      <c r="B15" s="3" t="s">
        <v>144</v>
      </c>
      <c r="C15" s="3" t="s">
        <v>83</v>
      </c>
      <c r="D15" s="3" t="s">
        <v>75</v>
      </c>
      <c r="E15" s="3" t="s">
        <v>61</v>
      </c>
      <c r="F15" s="4">
        <v>30</v>
      </c>
      <c r="G15" s="5">
        <v>51520.19</v>
      </c>
      <c r="H15" s="9">
        <f t="shared" si="1"/>
        <v>6182.4228000000003</v>
      </c>
      <c r="I15" s="10">
        <f t="shared" si="2"/>
        <v>9273.6342000000004</v>
      </c>
      <c r="J15" s="10">
        <f t="shared" si="3"/>
        <v>66976.247000000003</v>
      </c>
      <c r="K15" s="10">
        <f t="shared" si="0"/>
        <v>73673.871700000003</v>
      </c>
      <c r="L15" s="6"/>
      <c r="M15" s="3" t="s">
        <v>146</v>
      </c>
      <c r="N15" s="6" t="s">
        <v>147</v>
      </c>
      <c r="O15" s="7" t="s">
        <v>149</v>
      </c>
    </row>
    <row r="16" spans="1:16" ht="90" x14ac:dyDescent="0.2">
      <c r="A16" s="2" t="s">
        <v>19</v>
      </c>
      <c r="B16" s="3" t="s">
        <v>19</v>
      </c>
      <c r="C16" s="3" t="s">
        <v>69</v>
      </c>
      <c r="D16" s="3" t="s">
        <v>88</v>
      </c>
      <c r="E16" s="3" t="s">
        <v>50</v>
      </c>
      <c r="F16" s="4">
        <v>10</v>
      </c>
      <c r="G16" s="5">
        <v>52.57</v>
      </c>
      <c r="H16" s="9">
        <f t="shared" ref="H16:H32" si="4">G16*0.15</f>
        <v>7.8854999999999995</v>
      </c>
      <c r="I16" s="10">
        <f t="shared" ref="I16:I32" si="5">G16*0.25</f>
        <v>13.1425</v>
      </c>
      <c r="J16" s="10">
        <f t="shared" ref="J16:J32" si="6">G16+(G16*0.15)+(G16*0.25)</f>
        <v>73.597999999999999</v>
      </c>
      <c r="K16" s="10">
        <f t="shared" si="0"/>
        <v>80.957800000000006</v>
      </c>
      <c r="L16" s="6"/>
      <c r="M16" s="3" t="s">
        <v>41</v>
      </c>
      <c r="N16" s="6" t="s">
        <v>221</v>
      </c>
      <c r="O16" s="7" t="s">
        <v>42</v>
      </c>
    </row>
    <row r="17" spans="1:15" ht="120" x14ac:dyDescent="0.2">
      <c r="A17" s="2" t="s">
        <v>19</v>
      </c>
      <c r="B17" s="3" t="s">
        <v>19</v>
      </c>
      <c r="C17" s="3" t="s">
        <v>98</v>
      </c>
      <c r="D17" s="3" t="s">
        <v>73</v>
      </c>
      <c r="E17" s="3" t="s">
        <v>50</v>
      </c>
      <c r="F17" s="4">
        <v>1</v>
      </c>
      <c r="G17" s="5">
        <v>73.64</v>
      </c>
      <c r="H17" s="9">
        <f t="shared" si="4"/>
        <v>11.045999999999999</v>
      </c>
      <c r="I17" s="10">
        <f t="shared" si="5"/>
        <v>18.41</v>
      </c>
      <c r="J17" s="10">
        <f t="shared" si="6"/>
        <v>103.096</v>
      </c>
      <c r="K17" s="10">
        <f t="shared" si="0"/>
        <v>113.40560000000001</v>
      </c>
      <c r="L17" s="6"/>
      <c r="M17" s="3" t="s">
        <v>84</v>
      </c>
      <c r="N17" s="6" t="s">
        <v>99</v>
      </c>
      <c r="O17" s="7" t="s">
        <v>100</v>
      </c>
    </row>
    <row r="18" spans="1:15" ht="120" x14ac:dyDescent="0.2">
      <c r="A18" s="2" t="s">
        <v>19</v>
      </c>
      <c r="B18" s="3" t="s">
        <v>19</v>
      </c>
      <c r="C18" s="3" t="s">
        <v>101</v>
      </c>
      <c r="D18" s="3" t="s">
        <v>73</v>
      </c>
      <c r="E18" s="3" t="s">
        <v>50</v>
      </c>
      <c r="F18" s="4">
        <v>1</v>
      </c>
      <c r="G18" s="5">
        <v>73.64</v>
      </c>
      <c r="H18" s="9">
        <f t="shared" si="4"/>
        <v>11.045999999999999</v>
      </c>
      <c r="I18" s="10">
        <f t="shared" si="5"/>
        <v>18.41</v>
      </c>
      <c r="J18" s="10">
        <f t="shared" si="6"/>
        <v>103.096</v>
      </c>
      <c r="K18" s="10">
        <f t="shared" si="0"/>
        <v>113.40560000000001</v>
      </c>
      <c r="L18" s="6"/>
      <c r="M18" s="3" t="s">
        <v>84</v>
      </c>
      <c r="N18" s="6" t="s">
        <v>99</v>
      </c>
      <c r="O18" s="7" t="s">
        <v>102</v>
      </c>
    </row>
    <row r="19" spans="1:15" ht="120" x14ac:dyDescent="0.2">
      <c r="A19" s="2" t="s">
        <v>19</v>
      </c>
      <c r="B19" s="3" t="s">
        <v>19</v>
      </c>
      <c r="C19" s="3" t="s">
        <v>103</v>
      </c>
      <c r="D19" s="3" t="s">
        <v>73</v>
      </c>
      <c r="E19" s="3" t="s">
        <v>50</v>
      </c>
      <c r="F19" s="4">
        <v>1</v>
      </c>
      <c r="G19" s="5">
        <v>73.64</v>
      </c>
      <c r="H19" s="9">
        <f t="shared" si="4"/>
        <v>11.045999999999999</v>
      </c>
      <c r="I19" s="10">
        <f t="shared" si="5"/>
        <v>18.41</v>
      </c>
      <c r="J19" s="10">
        <f t="shared" si="6"/>
        <v>103.096</v>
      </c>
      <c r="K19" s="10">
        <f t="shared" si="0"/>
        <v>113.40560000000001</v>
      </c>
      <c r="L19" s="6"/>
      <c r="M19" s="3" t="s">
        <v>84</v>
      </c>
      <c r="N19" s="6" t="s">
        <v>99</v>
      </c>
      <c r="O19" s="7" t="s">
        <v>104</v>
      </c>
    </row>
    <row r="20" spans="1:15" ht="120" x14ac:dyDescent="0.2">
      <c r="A20" s="2" t="s">
        <v>19</v>
      </c>
      <c r="B20" s="3" t="s">
        <v>19</v>
      </c>
      <c r="C20" s="3" t="s">
        <v>105</v>
      </c>
      <c r="D20" s="3" t="s">
        <v>73</v>
      </c>
      <c r="E20" s="3" t="s">
        <v>50</v>
      </c>
      <c r="F20" s="4">
        <v>1</v>
      </c>
      <c r="G20" s="5">
        <v>73.64</v>
      </c>
      <c r="H20" s="9">
        <f t="shared" si="4"/>
        <v>11.045999999999999</v>
      </c>
      <c r="I20" s="10">
        <f t="shared" si="5"/>
        <v>18.41</v>
      </c>
      <c r="J20" s="10">
        <f t="shared" si="6"/>
        <v>103.096</v>
      </c>
      <c r="K20" s="10">
        <f t="shared" si="0"/>
        <v>113.40560000000001</v>
      </c>
      <c r="L20" s="6"/>
      <c r="M20" s="3" t="s">
        <v>84</v>
      </c>
      <c r="N20" s="6" t="s">
        <v>99</v>
      </c>
      <c r="O20" s="7" t="s">
        <v>106</v>
      </c>
    </row>
    <row r="21" spans="1:15" ht="90" x14ac:dyDescent="0.2">
      <c r="A21" s="2" t="s">
        <v>20</v>
      </c>
      <c r="B21" s="3" t="s">
        <v>20</v>
      </c>
      <c r="C21" s="3" t="s">
        <v>178</v>
      </c>
      <c r="D21" s="3" t="s">
        <v>89</v>
      </c>
      <c r="E21" s="3" t="s">
        <v>54</v>
      </c>
      <c r="F21" s="4">
        <v>4</v>
      </c>
      <c r="G21" s="5">
        <v>56.39</v>
      </c>
      <c r="H21" s="9">
        <f t="shared" si="4"/>
        <v>8.458499999999999</v>
      </c>
      <c r="I21" s="10">
        <f t="shared" si="5"/>
        <v>14.0975</v>
      </c>
      <c r="J21" s="10">
        <f t="shared" si="6"/>
        <v>78.945999999999998</v>
      </c>
      <c r="K21" s="10">
        <f t="shared" si="0"/>
        <v>86.840600000000009</v>
      </c>
      <c r="L21" s="6"/>
      <c r="M21" s="3" t="s">
        <v>157</v>
      </c>
      <c r="N21" s="6" t="s">
        <v>158</v>
      </c>
      <c r="O21" s="7" t="s">
        <v>179</v>
      </c>
    </row>
    <row r="22" spans="1:15" ht="90" x14ac:dyDescent="0.2">
      <c r="A22" s="2" t="s">
        <v>20</v>
      </c>
      <c r="B22" s="3" t="s">
        <v>20</v>
      </c>
      <c r="C22" s="3" t="s">
        <v>172</v>
      </c>
      <c r="D22" s="3" t="s">
        <v>89</v>
      </c>
      <c r="E22" s="3" t="s">
        <v>54</v>
      </c>
      <c r="F22" s="4">
        <v>5</v>
      </c>
      <c r="G22" s="5">
        <v>70.48</v>
      </c>
      <c r="H22" s="9">
        <f t="shared" si="4"/>
        <v>10.572000000000001</v>
      </c>
      <c r="I22" s="10">
        <f t="shared" si="5"/>
        <v>17.62</v>
      </c>
      <c r="J22" s="10">
        <f t="shared" si="6"/>
        <v>98.672000000000011</v>
      </c>
      <c r="K22" s="10">
        <f t="shared" si="0"/>
        <v>108.53920000000002</v>
      </c>
      <c r="L22" s="6"/>
      <c r="M22" s="3" t="s">
        <v>157</v>
      </c>
      <c r="N22" s="6" t="s">
        <v>158</v>
      </c>
      <c r="O22" s="7" t="s">
        <v>173</v>
      </c>
    </row>
    <row r="23" spans="1:15" ht="90" x14ac:dyDescent="0.2">
      <c r="A23" s="2" t="s">
        <v>20</v>
      </c>
      <c r="B23" s="3" t="s">
        <v>20</v>
      </c>
      <c r="C23" s="3" t="s">
        <v>167</v>
      </c>
      <c r="D23" s="3" t="s">
        <v>89</v>
      </c>
      <c r="E23" s="3" t="s">
        <v>54</v>
      </c>
      <c r="F23" s="4">
        <v>6</v>
      </c>
      <c r="G23" s="5">
        <v>84.59</v>
      </c>
      <c r="H23" s="9">
        <f t="shared" si="4"/>
        <v>12.688499999999999</v>
      </c>
      <c r="I23" s="10">
        <f t="shared" si="5"/>
        <v>21.147500000000001</v>
      </c>
      <c r="J23" s="10">
        <f t="shared" si="6"/>
        <v>118.42600000000002</v>
      </c>
      <c r="K23" s="10">
        <f t="shared" si="0"/>
        <v>130.26860000000002</v>
      </c>
      <c r="L23" s="6"/>
      <c r="M23" s="3" t="s">
        <v>157</v>
      </c>
      <c r="N23" s="6" t="s">
        <v>158</v>
      </c>
      <c r="O23" s="7" t="s">
        <v>168</v>
      </c>
    </row>
    <row r="24" spans="1:15" ht="90" x14ac:dyDescent="0.2">
      <c r="A24" s="2" t="s">
        <v>20</v>
      </c>
      <c r="B24" s="3" t="s">
        <v>20</v>
      </c>
      <c r="C24" s="3" t="s">
        <v>162</v>
      </c>
      <c r="D24" s="3" t="s">
        <v>89</v>
      </c>
      <c r="E24" s="3" t="s">
        <v>54</v>
      </c>
      <c r="F24" s="4">
        <v>7</v>
      </c>
      <c r="G24" s="5">
        <v>98.69</v>
      </c>
      <c r="H24" s="9">
        <f t="shared" si="4"/>
        <v>14.8035</v>
      </c>
      <c r="I24" s="10">
        <f t="shared" si="5"/>
        <v>24.672499999999999</v>
      </c>
      <c r="J24" s="10">
        <f t="shared" si="6"/>
        <v>138.166</v>
      </c>
      <c r="K24" s="10">
        <f t="shared" si="0"/>
        <v>151.98260000000002</v>
      </c>
      <c r="L24" s="6"/>
      <c r="M24" s="3" t="s">
        <v>157</v>
      </c>
      <c r="N24" s="6" t="s">
        <v>158</v>
      </c>
      <c r="O24" s="7" t="s">
        <v>163</v>
      </c>
    </row>
    <row r="25" spans="1:15" ht="90" x14ac:dyDescent="0.2">
      <c r="A25" s="2" t="s">
        <v>20</v>
      </c>
      <c r="B25" s="3" t="s">
        <v>20</v>
      </c>
      <c r="C25" s="3" t="s">
        <v>176</v>
      </c>
      <c r="D25" s="3" t="s">
        <v>89</v>
      </c>
      <c r="E25" s="3" t="s">
        <v>54</v>
      </c>
      <c r="F25" s="4">
        <v>8</v>
      </c>
      <c r="G25" s="5">
        <v>112.78</v>
      </c>
      <c r="H25" s="9">
        <f t="shared" si="4"/>
        <v>16.916999999999998</v>
      </c>
      <c r="I25" s="10">
        <f t="shared" si="5"/>
        <v>28.195</v>
      </c>
      <c r="J25" s="10">
        <f t="shared" si="6"/>
        <v>157.892</v>
      </c>
      <c r="K25" s="10">
        <f t="shared" si="0"/>
        <v>173.68120000000002</v>
      </c>
      <c r="L25" s="6"/>
      <c r="M25" s="3" t="s">
        <v>157</v>
      </c>
      <c r="N25" s="6" t="s">
        <v>158</v>
      </c>
      <c r="O25" s="7" t="s">
        <v>177</v>
      </c>
    </row>
    <row r="26" spans="1:15" ht="90" x14ac:dyDescent="0.2">
      <c r="A26" s="2" t="s">
        <v>20</v>
      </c>
      <c r="B26" s="3" t="s">
        <v>20</v>
      </c>
      <c r="C26" s="3" t="s">
        <v>60</v>
      </c>
      <c r="D26" s="3" t="s">
        <v>89</v>
      </c>
      <c r="E26" s="3" t="s">
        <v>54</v>
      </c>
      <c r="F26" s="4">
        <v>10</v>
      </c>
      <c r="G26" s="5">
        <v>140.97999999999999</v>
      </c>
      <c r="H26" s="9">
        <f t="shared" si="4"/>
        <v>21.146999999999998</v>
      </c>
      <c r="I26" s="10">
        <f t="shared" si="5"/>
        <v>35.244999999999997</v>
      </c>
      <c r="J26" s="10">
        <f t="shared" si="6"/>
        <v>197.37199999999999</v>
      </c>
      <c r="K26" s="10">
        <f t="shared" si="0"/>
        <v>217.10920000000002</v>
      </c>
      <c r="L26" s="6"/>
      <c r="M26" s="3" t="s">
        <v>157</v>
      </c>
      <c r="N26" s="6" t="s">
        <v>158</v>
      </c>
      <c r="O26" s="7" t="s">
        <v>171</v>
      </c>
    </row>
    <row r="27" spans="1:15" ht="90" x14ac:dyDescent="0.2">
      <c r="A27" s="2" t="s">
        <v>20</v>
      </c>
      <c r="B27" s="3" t="s">
        <v>20</v>
      </c>
      <c r="C27" s="3" t="s">
        <v>87</v>
      </c>
      <c r="D27" s="3" t="s">
        <v>89</v>
      </c>
      <c r="E27" s="3" t="s">
        <v>54</v>
      </c>
      <c r="F27" s="4">
        <v>12</v>
      </c>
      <c r="G27" s="5">
        <v>169.18</v>
      </c>
      <c r="H27" s="9">
        <f t="shared" si="4"/>
        <v>25.376999999999999</v>
      </c>
      <c r="I27" s="10">
        <f t="shared" si="5"/>
        <v>42.295000000000002</v>
      </c>
      <c r="J27" s="10">
        <f t="shared" si="6"/>
        <v>236.85200000000003</v>
      </c>
      <c r="K27" s="10">
        <f t="shared" si="0"/>
        <v>260.53720000000004</v>
      </c>
      <c r="L27" s="6"/>
      <c r="M27" s="3" t="s">
        <v>157</v>
      </c>
      <c r="N27" s="6" t="s">
        <v>158</v>
      </c>
      <c r="O27" s="7" t="s">
        <v>166</v>
      </c>
    </row>
    <row r="28" spans="1:15" ht="90" x14ac:dyDescent="0.2">
      <c r="A28" s="2" t="s">
        <v>20</v>
      </c>
      <c r="B28" s="3" t="s">
        <v>20</v>
      </c>
      <c r="C28" s="3" t="s">
        <v>174</v>
      </c>
      <c r="D28" s="3" t="s">
        <v>89</v>
      </c>
      <c r="E28" s="3" t="s">
        <v>54</v>
      </c>
      <c r="F28" s="4">
        <v>12</v>
      </c>
      <c r="G28" s="5">
        <v>169.18</v>
      </c>
      <c r="H28" s="9">
        <f t="shared" si="4"/>
        <v>25.376999999999999</v>
      </c>
      <c r="I28" s="10">
        <f t="shared" si="5"/>
        <v>42.295000000000002</v>
      </c>
      <c r="J28" s="10">
        <f t="shared" si="6"/>
        <v>236.85200000000003</v>
      </c>
      <c r="K28" s="10">
        <f t="shared" si="0"/>
        <v>260.53720000000004</v>
      </c>
      <c r="L28" s="6"/>
      <c r="M28" s="3" t="s">
        <v>157</v>
      </c>
      <c r="N28" s="6" t="s">
        <v>158</v>
      </c>
      <c r="O28" s="7" t="s">
        <v>175</v>
      </c>
    </row>
    <row r="29" spans="1:15" ht="90" x14ac:dyDescent="0.2">
      <c r="A29" s="2" t="s">
        <v>20</v>
      </c>
      <c r="B29" s="3" t="s">
        <v>20</v>
      </c>
      <c r="C29" s="3" t="s">
        <v>160</v>
      </c>
      <c r="D29" s="3" t="s">
        <v>89</v>
      </c>
      <c r="E29" s="3" t="s">
        <v>54</v>
      </c>
      <c r="F29" s="4">
        <v>14</v>
      </c>
      <c r="G29" s="5">
        <v>197.37</v>
      </c>
      <c r="H29" s="9">
        <f t="shared" si="4"/>
        <v>29.605499999999999</v>
      </c>
      <c r="I29" s="10">
        <f t="shared" si="5"/>
        <v>49.342500000000001</v>
      </c>
      <c r="J29" s="10">
        <f t="shared" si="6"/>
        <v>276.31799999999998</v>
      </c>
      <c r="K29" s="10">
        <f t="shared" si="0"/>
        <v>303.94979999999998</v>
      </c>
      <c r="L29" s="6"/>
      <c r="M29" s="3" t="s">
        <v>157</v>
      </c>
      <c r="N29" s="6" t="s">
        <v>158</v>
      </c>
      <c r="O29" s="7" t="s">
        <v>161</v>
      </c>
    </row>
    <row r="30" spans="1:15" ht="90" x14ac:dyDescent="0.2">
      <c r="A30" s="2" t="s">
        <v>20</v>
      </c>
      <c r="B30" s="3" t="s">
        <v>20</v>
      </c>
      <c r="C30" s="3" t="s">
        <v>169</v>
      </c>
      <c r="D30" s="3" t="s">
        <v>89</v>
      </c>
      <c r="E30" s="3" t="s">
        <v>54</v>
      </c>
      <c r="F30" s="4">
        <v>15</v>
      </c>
      <c r="G30" s="5">
        <v>211.47</v>
      </c>
      <c r="H30" s="9">
        <f t="shared" si="4"/>
        <v>31.720499999999998</v>
      </c>
      <c r="I30" s="10">
        <f t="shared" si="5"/>
        <v>52.8675</v>
      </c>
      <c r="J30" s="10">
        <f t="shared" si="6"/>
        <v>296.05799999999999</v>
      </c>
      <c r="K30" s="10">
        <f t="shared" si="0"/>
        <v>325.66380000000004</v>
      </c>
      <c r="L30" s="6"/>
      <c r="M30" s="3" t="s">
        <v>157</v>
      </c>
      <c r="N30" s="6" t="s">
        <v>158</v>
      </c>
      <c r="O30" s="7" t="s">
        <v>170</v>
      </c>
    </row>
    <row r="31" spans="1:15" ht="90" x14ac:dyDescent="0.2">
      <c r="A31" s="2" t="s">
        <v>20</v>
      </c>
      <c r="B31" s="3" t="s">
        <v>20</v>
      </c>
      <c r="C31" s="3" t="s">
        <v>164</v>
      </c>
      <c r="D31" s="3" t="s">
        <v>89</v>
      </c>
      <c r="E31" s="3" t="s">
        <v>54</v>
      </c>
      <c r="F31" s="4">
        <v>18</v>
      </c>
      <c r="G31" s="5">
        <v>253.77</v>
      </c>
      <c r="H31" s="9">
        <f t="shared" si="4"/>
        <v>38.0655</v>
      </c>
      <c r="I31" s="10">
        <f t="shared" si="5"/>
        <v>63.442500000000003</v>
      </c>
      <c r="J31" s="10">
        <f t="shared" si="6"/>
        <v>355.27800000000002</v>
      </c>
      <c r="K31" s="10">
        <f t="shared" si="0"/>
        <v>390.80580000000003</v>
      </c>
      <c r="L31" s="6"/>
      <c r="M31" s="3" t="s">
        <v>157</v>
      </c>
      <c r="N31" s="6" t="s">
        <v>158</v>
      </c>
      <c r="O31" s="7" t="s">
        <v>165</v>
      </c>
    </row>
    <row r="32" spans="1:15" ht="90" x14ac:dyDescent="0.2">
      <c r="A32" s="2" t="s">
        <v>20</v>
      </c>
      <c r="B32" s="3" t="s">
        <v>20</v>
      </c>
      <c r="C32" s="3" t="s">
        <v>156</v>
      </c>
      <c r="D32" s="3" t="s">
        <v>89</v>
      </c>
      <c r="E32" s="3" t="s">
        <v>54</v>
      </c>
      <c r="F32" s="4">
        <v>21</v>
      </c>
      <c r="G32" s="5">
        <v>296.06</v>
      </c>
      <c r="H32" s="9">
        <f t="shared" si="4"/>
        <v>44.408999999999999</v>
      </c>
      <c r="I32" s="10">
        <f t="shared" si="5"/>
        <v>74.015000000000001</v>
      </c>
      <c r="J32" s="10">
        <f t="shared" si="6"/>
        <v>414.48399999999998</v>
      </c>
      <c r="K32" s="10">
        <f t="shared" si="0"/>
        <v>455.93240000000003</v>
      </c>
      <c r="L32" s="6"/>
      <c r="M32" s="3" t="s">
        <v>157</v>
      </c>
      <c r="N32" s="6" t="s">
        <v>158</v>
      </c>
      <c r="O32" s="7" t="s">
        <v>159</v>
      </c>
    </row>
    <row r="33" spans="1:15" ht="90" x14ac:dyDescent="0.2">
      <c r="A33" s="2" t="s">
        <v>21</v>
      </c>
      <c r="B33" s="3" t="s">
        <v>21</v>
      </c>
      <c r="C33" s="3" t="s">
        <v>193</v>
      </c>
      <c r="D33" s="3" t="s">
        <v>89</v>
      </c>
      <c r="E33" s="3" t="s">
        <v>48</v>
      </c>
      <c r="F33" s="4">
        <v>1</v>
      </c>
      <c r="G33" s="5">
        <v>39.94</v>
      </c>
      <c r="H33" s="11">
        <f>G33*0.18</f>
        <v>7.1891999999999996</v>
      </c>
      <c r="I33" s="10">
        <f>G33*0.31</f>
        <v>12.381399999999999</v>
      </c>
      <c r="J33" s="10">
        <f>G33+(G33*0.18)+(G33*0.31)</f>
        <v>59.510599999999997</v>
      </c>
      <c r="K33" s="10">
        <f t="shared" si="0"/>
        <v>65.461659999999995</v>
      </c>
      <c r="L33" s="6"/>
      <c r="M33" s="3" t="s">
        <v>180</v>
      </c>
      <c r="N33" s="6" t="s">
        <v>158</v>
      </c>
      <c r="O33" s="7" t="s">
        <v>194</v>
      </c>
    </row>
    <row r="34" spans="1:15" ht="90" x14ac:dyDescent="0.2">
      <c r="A34" s="2" t="s">
        <v>21</v>
      </c>
      <c r="B34" s="3" t="s">
        <v>21</v>
      </c>
      <c r="C34" s="3" t="s">
        <v>191</v>
      </c>
      <c r="D34" s="3" t="s">
        <v>89</v>
      </c>
      <c r="E34" s="3" t="s">
        <v>48</v>
      </c>
      <c r="F34" s="4">
        <v>1</v>
      </c>
      <c r="G34" s="5">
        <v>53.25</v>
      </c>
      <c r="H34" s="9">
        <f t="shared" ref="H34:H40" si="7">G34*0.15</f>
        <v>7.9874999999999998</v>
      </c>
      <c r="I34" s="10">
        <f t="shared" ref="I34:I40" si="8">G34*0.25</f>
        <v>13.3125</v>
      </c>
      <c r="J34" s="10">
        <f t="shared" ref="J34:J40" si="9">G34+(G34*0.15)+(G34*0.25)</f>
        <v>74.55</v>
      </c>
      <c r="K34" s="10">
        <f t="shared" si="0"/>
        <v>82.00500000000001</v>
      </c>
      <c r="L34" s="6"/>
      <c r="M34" s="3" t="s">
        <v>180</v>
      </c>
      <c r="N34" s="6" t="s">
        <v>158</v>
      </c>
      <c r="O34" s="7" t="s">
        <v>192</v>
      </c>
    </row>
    <row r="35" spans="1:15" ht="90" x14ac:dyDescent="0.2">
      <c r="A35" s="2" t="s">
        <v>21</v>
      </c>
      <c r="B35" s="3" t="s">
        <v>21</v>
      </c>
      <c r="C35" s="3" t="s">
        <v>189</v>
      </c>
      <c r="D35" s="3" t="s">
        <v>89</v>
      </c>
      <c r="E35" s="3" t="s">
        <v>48</v>
      </c>
      <c r="F35" s="4">
        <v>1</v>
      </c>
      <c r="G35" s="5">
        <v>66.569999999999993</v>
      </c>
      <c r="H35" s="9">
        <f t="shared" si="7"/>
        <v>9.9854999999999983</v>
      </c>
      <c r="I35" s="10">
        <f t="shared" si="8"/>
        <v>16.642499999999998</v>
      </c>
      <c r="J35" s="10">
        <f t="shared" si="9"/>
        <v>93.197999999999993</v>
      </c>
      <c r="K35" s="10">
        <f t="shared" si="0"/>
        <v>102.51779999999999</v>
      </c>
      <c r="L35" s="6"/>
      <c r="M35" s="3" t="s">
        <v>180</v>
      </c>
      <c r="N35" s="6" t="s">
        <v>158</v>
      </c>
      <c r="O35" s="7" t="s">
        <v>190</v>
      </c>
    </row>
    <row r="36" spans="1:15" ht="90" x14ac:dyDescent="0.2">
      <c r="A36" s="2" t="s">
        <v>21</v>
      </c>
      <c r="B36" s="3" t="s">
        <v>21</v>
      </c>
      <c r="C36" s="3" t="s">
        <v>187</v>
      </c>
      <c r="D36" s="3" t="s">
        <v>89</v>
      </c>
      <c r="E36" s="3" t="s">
        <v>48</v>
      </c>
      <c r="F36" s="4">
        <v>1</v>
      </c>
      <c r="G36" s="5">
        <v>119.82</v>
      </c>
      <c r="H36" s="9">
        <f t="shared" si="7"/>
        <v>17.972999999999999</v>
      </c>
      <c r="I36" s="10">
        <f t="shared" si="8"/>
        <v>29.954999999999998</v>
      </c>
      <c r="J36" s="10">
        <f t="shared" si="9"/>
        <v>167.74799999999999</v>
      </c>
      <c r="K36" s="10">
        <f t="shared" ref="K36:K67" si="10">J36*1.1</f>
        <v>184.52280000000002</v>
      </c>
      <c r="L36" s="6"/>
      <c r="M36" s="3" t="s">
        <v>180</v>
      </c>
      <c r="N36" s="6" t="s">
        <v>158</v>
      </c>
      <c r="O36" s="7" t="s">
        <v>188</v>
      </c>
    </row>
    <row r="37" spans="1:15" ht="90" x14ac:dyDescent="0.2">
      <c r="A37" s="2" t="s">
        <v>21</v>
      </c>
      <c r="B37" s="3" t="s">
        <v>21</v>
      </c>
      <c r="C37" s="3" t="s">
        <v>185</v>
      </c>
      <c r="D37" s="3" t="s">
        <v>89</v>
      </c>
      <c r="E37" s="3" t="s">
        <v>48</v>
      </c>
      <c r="F37" s="4">
        <v>1</v>
      </c>
      <c r="G37" s="5">
        <v>133.13</v>
      </c>
      <c r="H37" s="9">
        <f t="shared" si="7"/>
        <v>19.9695</v>
      </c>
      <c r="I37" s="10">
        <f t="shared" si="8"/>
        <v>33.282499999999999</v>
      </c>
      <c r="J37" s="10">
        <f t="shared" si="9"/>
        <v>186.38200000000001</v>
      </c>
      <c r="K37" s="10">
        <f t="shared" si="10"/>
        <v>205.02020000000002</v>
      </c>
      <c r="L37" s="6"/>
      <c r="M37" s="3" t="s">
        <v>180</v>
      </c>
      <c r="N37" s="6" t="s">
        <v>158</v>
      </c>
      <c r="O37" s="7" t="s">
        <v>186</v>
      </c>
    </row>
    <row r="38" spans="1:15" ht="90" x14ac:dyDescent="0.2">
      <c r="A38" s="2" t="s">
        <v>21</v>
      </c>
      <c r="B38" s="3" t="s">
        <v>21</v>
      </c>
      <c r="C38" s="3" t="s">
        <v>183</v>
      </c>
      <c r="D38" s="3" t="s">
        <v>89</v>
      </c>
      <c r="E38" s="3" t="s">
        <v>48</v>
      </c>
      <c r="F38" s="4">
        <v>1</v>
      </c>
      <c r="G38" s="5">
        <v>199.7</v>
      </c>
      <c r="H38" s="9">
        <f t="shared" si="7"/>
        <v>29.954999999999998</v>
      </c>
      <c r="I38" s="10">
        <f t="shared" si="8"/>
        <v>49.924999999999997</v>
      </c>
      <c r="J38" s="10">
        <f t="shared" si="9"/>
        <v>279.58</v>
      </c>
      <c r="K38" s="10">
        <f t="shared" si="10"/>
        <v>307.53800000000001</v>
      </c>
      <c r="L38" s="6"/>
      <c r="M38" s="3" t="s">
        <v>180</v>
      </c>
      <c r="N38" s="6" t="s">
        <v>158</v>
      </c>
      <c r="O38" s="7" t="s">
        <v>184</v>
      </c>
    </row>
    <row r="39" spans="1:15" ht="90" x14ac:dyDescent="0.2">
      <c r="A39" s="2" t="s">
        <v>21</v>
      </c>
      <c r="B39" s="3" t="s">
        <v>21</v>
      </c>
      <c r="C39" s="3" t="s">
        <v>82</v>
      </c>
      <c r="D39" s="3" t="s">
        <v>89</v>
      </c>
      <c r="E39" s="3" t="s">
        <v>48</v>
      </c>
      <c r="F39" s="4">
        <v>1</v>
      </c>
      <c r="G39" s="5">
        <v>210.57</v>
      </c>
      <c r="H39" s="9">
        <f t="shared" si="7"/>
        <v>31.585499999999996</v>
      </c>
      <c r="I39" s="10">
        <f t="shared" si="8"/>
        <v>52.642499999999998</v>
      </c>
      <c r="J39" s="10">
        <f t="shared" si="9"/>
        <v>294.798</v>
      </c>
      <c r="K39" s="10">
        <f t="shared" si="10"/>
        <v>324.27780000000001</v>
      </c>
      <c r="L39" s="6"/>
      <c r="M39" s="3" t="s">
        <v>180</v>
      </c>
      <c r="N39" s="6" t="s">
        <v>158</v>
      </c>
      <c r="O39" s="7" t="s">
        <v>182</v>
      </c>
    </row>
    <row r="40" spans="1:15" ht="90" x14ac:dyDescent="0.2">
      <c r="A40" s="2" t="s">
        <v>21</v>
      </c>
      <c r="B40" s="3" t="s">
        <v>21</v>
      </c>
      <c r="C40" s="3" t="s">
        <v>58</v>
      </c>
      <c r="D40" s="3" t="s">
        <v>89</v>
      </c>
      <c r="E40" s="3" t="s">
        <v>48</v>
      </c>
      <c r="F40" s="4">
        <v>1</v>
      </c>
      <c r="G40" s="5">
        <v>341.38</v>
      </c>
      <c r="H40" s="9">
        <f t="shared" si="7"/>
        <v>51.207000000000001</v>
      </c>
      <c r="I40" s="10">
        <f t="shared" si="8"/>
        <v>85.344999999999999</v>
      </c>
      <c r="J40" s="10">
        <f t="shared" si="9"/>
        <v>477.93200000000002</v>
      </c>
      <c r="K40" s="10">
        <f t="shared" si="10"/>
        <v>525.72520000000009</v>
      </c>
      <c r="L40" s="6"/>
      <c r="M40" s="3" t="s">
        <v>180</v>
      </c>
      <c r="N40" s="6" t="s">
        <v>158</v>
      </c>
      <c r="O40" s="7" t="s">
        <v>181</v>
      </c>
    </row>
    <row r="41" spans="1:15" ht="105" x14ac:dyDescent="0.2">
      <c r="A41" s="2" t="s">
        <v>22</v>
      </c>
      <c r="B41" s="3" t="s">
        <v>22</v>
      </c>
      <c r="C41" s="3" t="s">
        <v>64</v>
      </c>
      <c r="D41" s="3" t="s">
        <v>81</v>
      </c>
      <c r="E41" s="3" t="s">
        <v>46</v>
      </c>
      <c r="F41" s="4">
        <v>10</v>
      </c>
      <c r="G41" s="5">
        <v>21.43</v>
      </c>
      <c r="H41" s="11">
        <f>G41*0.18</f>
        <v>3.8573999999999997</v>
      </c>
      <c r="I41" s="10">
        <f>G41*0.31</f>
        <v>6.6433</v>
      </c>
      <c r="J41" s="10">
        <f>G41+(G41*0.18)+(G41*0.31)</f>
        <v>31.930699999999998</v>
      </c>
      <c r="K41" s="10">
        <f t="shared" si="10"/>
        <v>35.12377</v>
      </c>
      <c r="L41" s="6"/>
      <c r="M41" s="3" t="s">
        <v>23</v>
      </c>
      <c r="N41" s="6" t="s">
        <v>195</v>
      </c>
      <c r="O41" s="7" t="s">
        <v>24</v>
      </c>
    </row>
    <row r="42" spans="1:15" ht="180" x14ac:dyDescent="0.2">
      <c r="A42" s="2" t="s">
        <v>33</v>
      </c>
      <c r="B42" s="3" t="s">
        <v>34</v>
      </c>
      <c r="C42" s="3" t="s">
        <v>199</v>
      </c>
      <c r="D42" s="3" t="s">
        <v>93</v>
      </c>
      <c r="E42" s="3" t="s">
        <v>49</v>
      </c>
      <c r="F42" s="4">
        <v>1</v>
      </c>
      <c r="G42" s="5">
        <v>346.19</v>
      </c>
      <c r="H42" s="9">
        <f>G42*0.15</f>
        <v>51.9285</v>
      </c>
      <c r="I42" s="10">
        <f>G42*0.25</f>
        <v>86.547499999999999</v>
      </c>
      <c r="J42" s="10">
        <f>G42+(G42*0.15)+(G42*0.25)</f>
        <v>484.666</v>
      </c>
      <c r="K42" s="10">
        <f t="shared" si="10"/>
        <v>533.13260000000002</v>
      </c>
      <c r="L42" s="6"/>
      <c r="M42" s="3" t="s">
        <v>200</v>
      </c>
      <c r="N42" s="6" t="s">
        <v>201</v>
      </c>
      <c r="O42" s="7" t="s">
        <v>202</v>
      </c>
    </row>
    <row r="43" spans="1:15" ht="180" x14ac:dyDescent="0.2">
      <c r="A43" s="2" t="s">
        <v>33</v>
      </c>
      <c r="B43" s="3" t="s">
        <v>34</v>
      </c>
      <c r="C43" s="3" t="s">
        <v>203</v>
      </c>
      <c r="D43" s="3" t="s">
        <v>93</v>
      </c>
      <c r="E43" s="3" t="s">
        <v>49</v>
      </c>
      <c r="F43" s="4">
        <v>1</v>
      </c>
      <c r="G43" s="5">
        <v>3367.78</v>
      </c>
      <c r="H43" s="9">
        <f>G43*0.12</f>
        <v>404.1336</v>
      </c>
      <c r="I43" s="10">
        <f>G43*0.18</f>
        <v>606.20040000000006</v>
      </c>
      <c r="J43" s="10">
        <f>G43+(G43*0.12)+(G43*0.18)</f>
        <v>4378.1140000000005</v>
      </c>
      <c r="K43" s="10">
        <f t="shared" si="10"/>
        <v>4815.925400000001</v>
      </c>
      <c r="L43" s="6"/>
      <c r="M43" s="3" t="s">
        <v>200</v>
      </c>
      <c r="N43" s="6" t="s">
        <v>201</v>
      </c>
      <c r="O43" s="7" t="s">
        <v>204</v>
      </c>
    </row>
    <row r="44" spans="1:15" ht="165" x14ac:dyDescent="0.2">
      <c r="A44" s="2" t="s">
        <v>25</v>
      </c>
      <c r="B44" s="3" t="s">
        <v>25</v>
      </c>
      <c r="C44" s="3" t="s">
        <v>78</v>
      </c>
      <c r="D44" s="3" t="s">
        <v>86</v>
      </c>
      <c r="E44" s="3" t="s">
        <v>65</v>
      </c>
      <c r="F44" s="4">
        <v>5</v>
      </c>
      <c r="G44" s="5">
        <v>253</v>
      </c>
      <c r="H44" s="9">
        <f>G44*0.15</f>
        <v>37.949999999999996</v>
      </c>
      <c r="I44" s="10">
        <f>G44*0.25</f>
        <v>63.25</v>
      </c>
      <c r="J44" s="10">
        <f>G44+(G44*0.15)+(G44*0.25)</f>
        <v>354.2</v>
      </c>
      <c r="K44" s="10">
        <f t="shared" si="10"/>
        <v>389.62</v>
      </c>
      <c r="L44" s="6"/>
      <c r="M44" s="3" t="s">
        <v>66</v>
      </c>
      <c r="N44" s="6" t="s">
        <v>138</v>
      </c>
      <c r="O44" s="7" t="s">
        <v>68</v>
      </c>
    </row>
    <row r="45" spans="1:15" ht="165" x14ac:dyDescent="0.25">
      <c r="A45" s="2" t="s">
        <v>25</v>
      </c>
      <c r="B45" s="3" t="s">
        <v>25</v>
      </c>
      <c r="C45" s="3" t="s">
        <v>77</v>
      </c>
      <c r="D45" s="3" t="s">
        <v>86</v>
      </c>
      <c r="E45" s="3" t="s">
        <v>65</v>
      </c>
      <c r="F45" s="4">
        <v>10</v>
      </c>
      <c r="G45" s="5">
        <v>253</v>
      </c>
      <c r="H45" s="12">
        <f>G45*0.25</f>
        <v>63.25</v>
      </c>
      <c r="I45" s="13">
        <f>G45*0.45</f>
        <v>113.85000000000001</v>
      </c>
      <c r="J45" s="13">
        <f>G45*1.7</f>
        <v>430.09999999999997</v>
      </c>
      <c r="K45" s="13">
        <f t="shared" si="10"/>
        <v>473.11</v>
      </c>
      <c r="L45" s="6"/>
      <c r="M45" s="3" t="s">
        <v>66</v>
      </c>
      <c r="N45" s="6" t="s">
        <v>138</v>
      </c>
      <c r="O45" s="7" t="s">
        <v>67</v>
      </c>
    </row>
    <row r="46" spans="1:15" ht="105" x14ac:dyDescent="0.2">
      <c r="A46" s="2" t="s">
        <v>26</v>
      </c>
      <c r="B46" s="3" t="s">
        <v>44</v>
      </c>
      <c r="C46" s="3" t="s">
        <v>117</v>
      </c>
      <c r="D46" s="3" t="s">
        <v>91</v>
      </c>
      <c r="E46" s="3"/>
      <c r="F46" s="4">
        <v>28</v>
      </c>
      <c r="G46" s="5">
        <v>1024</v>
      </c>
      <c r="H46" s="9">
        <f t="shared" ref="H46:H59" si="11">G46*0.12</f>
        <v>122.88</v>
      </c>
      <c r="I46" s="10">
        <f t="shared" ref="I46:I59" si="12">G46*0.18</f>
        <v>184.32</v>
      </c>
      <c r="J46" s="10">
        <f t="shared" ref="J46:J59" si="13">G46+(G46*0.12)+(G46*0.18)</f>
        <v>1331.2</v>
      </c>
      <c r="K46" s="10">
        <f t="shared" si="10"/>
        <v>1464.3200000000002</v>
      </c>
      <c r="L46" s="6"/>
      <c r="M46" s="3" t="s">
        <v>45</v>
      </c>
      <c r="N46" s="6" t="s">
        <v>111</v>
      </c>
      <c r="O46" s="7" t="s">
        <v>118</v>
      </c>
    </row>
    <row r="47" spans="1:15" ht="105" x14ac:dyDescent="0.2">
      <c r="A47" s="2" t="s">
        <v>26</v>
      </c>
      <c r="B47" s="3" t="s">
        <v>44</v>
      </c>
      <c r="C47" s="3" t="s">
        <v>123</v>
      </c>
      <c r="D47" s="3" t="s">
        <v>91</v>
      </c>
      <c r="E47" s="3" t="s">
        <v>53</v>
      </c>
      <c r="F47" s="4">
        <v>28</v>
      </c>
      <c r="G47" s="5">
        <v>1024</v>
      </c>
      <c r="H47" s="9">
        <f t="shared" si="11"/>
        <v>122.88</v>
      </c>
      <c r="I47" s="10">
        <f t="shared" si="12"/>
        <v>184.32</v>
      </c>
      <c r="J47" s="10">
        <f t="shared" si="13"/>
        <v>1331.2</v>
      </c>
      <c r="K47" s="10">
        <f t="shared" si="10"/>
        <v>1464.3200000000002</v>
      </c>
      <c r="L47" s="6"/>
      <c r="M47" s="3" t="s">
        <v>45</v>
      </c>
      <c r="N47" s="6" t="s">
        <v>111</v>
      </c>
      <c r="O47" s="7" t="s">
        <v>124</v>
      </c>
    </row>
    <row r="48" spans="1:15" ht="105" x14ac:dyDescent="0.2">
      <c r="A48" s="2" t="s">
        <v>26</v>
      </c>
      <c r="B48" s="3" t="s">
        <v>44</v>
      </c>
      <c r="C48" s="3" t="s">
        <v>115</v>
      </c>
      <c r="D48" s="3" t="s">
        <v>91</v>
      </c>
      <c r="E48" s="3"/>
      <c r="F48" s="4">
        <v>28</v>
      </c>
      <c r="G48" s="5">
        <v>1089</v>
      </c>
      <c r="H48" s="9">
        <f t="shared" si="11"/>
        <v>130.68</v>
      </c>
      <c r="I48" s="10">
        <f t="shared" si="12"/>
        <v>196.01999999999998</v>
      </c>
      <c r="J48" s="10">
        <f t="shared" si="13"/>
        <v>1415.7</v>
      </c>
      <c r="K48" s="10">
        <f t="shared" si="10"/>
        <v>1557.2700000000002</v>
      </c>
      <c r="L48" s="6"/>
      <c r="M48" s="3" t="s">
        <v>45</v>
      </c>
      <c r="N48" s="6" t="s">
        <v>111</v>
      </c>
      <c r="O48" s="7" t="s">
        <v>116</v>
      </c>
    </row>
    <row r="49" spans="1:15" ht="105" x14ac:dyDescent="0.2">
      <c r="A49" s="2" t="s">
        <v>26</v>
      </c>
      <c r="B49" s="3" t="s">
        <v>44</v>
      </c>
      <c r="C49" s="3" t="s">
        <v>125</v>
      </c>
      <c r="D49" s="3" t="s">
        <v>91</v>
      </c>
      <c r="E49" s="3" t="s">
        <v>53</v>
      </c>
      <c r="F49" s="4">
        <v>28</v>
      </c>
      <c r="G49" s="5">
        <v>1089</v>
      </c>
      <c r="H49" s="9">
        <f t="shared" si="11"/>
        <v>130.68</v>
      </c>
      <c r="I49" s="10">
        <f t="shared" si="12"/>
        <v>196.01999999999998</v>
      </c>
      <c r="J49" s="10">
        <f t="shared" si="13"/>
        <v>1415.7</v>
      </c>
      <c r="K49" s="10">
        <f t="shared" si="10"/>
        <v>1557.2700000000002</v>
      </c>
      <c r="L49" s="6"/>
      <c r="M49" s="3" t="s">
        <v>45</v>
      </c>
      <c r="N49" s="6" t="s">
        <v>111</v>
      </c>
      <c r="O49" s="7" t="s">
        <v>126</v>
      </c>
    </row>
    <row r="50" spans="1:15" ht="105" x14ac:dyDescent="0.2">
      <c r="A50" s="2" t="s">
        <v>26</v>
      </c>
      <c r="B50" s="3" t="s">
        <v>44</v>
      </c>
      <c r="C50" s="3" t="s">
        <v>113</v>
      </c>
      <c r="D50" s="3" t="s">
        <v>91</v>
      </c>
      <c r="E50" s="3"/>
      <c r="F50" s="4">
        <v>28</v>
      </c>
      <c r="G50" s="5">
        <v>1210</v>
      </c>
      <c r="H50" s="9">
        <f t="shared" si="11"/>
        <v>145.19999999999999</v>
      </c>
      <c r="I50" s="10">
        <f t="shared" si="12"/>
        <v>217.79999999999998</v>
      </c>
      <c r="J50" s="10">
        <f t="shared" si="13"/>
        <v>1573</v>
      </c>
      <c r="K50" s="10">
        <f t="shared" si="10"/>
        <v>1730.3000000000002</v>
      </c>
      <c r="L50" s="6"/>
      <c r="M50" s="3" t="s">
        <v>45</v>
      </c>
      <c r="N50" s="6" t="s">
        <v>111</v>
      </c>
      <c r="O50" s="7" t="s">
        <v>114</v>
      </c>
    </row>
    <row r="51" spans="1:15" ht="105" x14ac:dyDescent="0.2">
      <c r="A51" s="2" t="s">
        <v>26</v>
      </c>
      <c r="B51" s="3" t="s">
        <v>44</v>
      </c>
      <c r="C51" s="3" t="s">
        <v>121</v>
      </c>
      <c r="D51" s="3" t="s">
        <v>91</v>
      </c>
      <c r="E51" s="3"/>
      <c r="F51" s="4">
        <v>28</v>
      </c>
      <c r="G51" s="5">
        <v>1210</v>
      </c>
      <c r="H51" s="9">
        <f t="shared" si="11"/>
        <v>145.19999999999999</v>
      </c>
      <c r="I51" s="10">
        <f t="shared" si="12"/>
        <v>217.79999999999998</v>
      </c>
      <c r="J51" s="10">
        <f t="shared" si="13"/>
        <v>1573</v>
      </c>
      <c r="K51" s="10">
        <f t="shared" si="10"/>
        <v>1730.3000000000002</v>
      </c>
      <c r="L51" s="6"/>
      <c r="M51" s="3" t="s">
        <v>45</v>
      </c>
      <c r="N51" s="6" t="s">
        <v>111</v>
      </c>
      <c r="O51" s="7" t="s">
        <v>122</v>
      </c>
    </row>
    <row r="52" spans="1:15" ht="105" x14ac:dyDescent="0.2">
      <c r="A52" s="2" t="s">
        <v>26</v>
      </c>
      <c r="B52" s="3" t="s">
        <v>44</v>
      </c>
      <c r="C52" s="3" t="s">
        <v>110</v>
      </c>
      <c r="D52" s="3" t="s">
        <v>91</v>
      </c>
      <c r="E52" s="3"/>
      <c r="F52" s="4">
        <v>28</v>
      </c>
      <c r="G52" s="5">
        <v>1240</v>
      </c>
      <c r="H52" s="9">
        <f t="shared" si="11"/>
        <v>148.79999999999998</v>
      </c>
      <c r="I52" s="10">
        <f t="shared" si="12"/>
        <v>223.2</v>
      </c>
      <c r="J52" s="10">
        <f t="shared" si="13"/>
        <v>1612</v>
      </c>
      <c r="K52" s="10">
        <f t="shared" si="10"/>
        <v>1773.2</v>
      </c>
      <c r="L52" s="6"/>
      <c r="M52" s="3" t="s">
        <v>45</v>
      </c>
      <c r="N52" s="6" t="s">
        <v>111</v>
      </c>
      <c r="O52" s="7" t="s">
        <v>112</v>
      </c>
    </row>
    <row r="53" spans="1:15" ht="105" x14ac:dyDescent="0.2">
      <c r="A53" s="2" t="s">
        <v>26</v>
      </c>
      <c r="B53" s="3" t="s">
        <v>44</v>
      </c>
      <c r="C53" s="3" t="s">
        <v>119</v>
      </c>
      <c r="D53" s="3" t="s">
        <v>91</v>
      </c>
      <c r="E53" s="3"/>
      <c r="F53" s="4">
        <v>28</v>
      </c>
      <c r="G53" s="5">
        <v>1240</v>
      </c>
      <c r="H53" s="9">
        <f t="shared" si="11"/>
        <v>148.79999999999998</v>
      </c>
      <c r="I53" s="10">
        <f t="shared" si="12"/>
        <v>223.2</v>
      </c>
      <c r="J53" s="10">
        <f t="shared" si="13"/>
        <v>1612</v>
      </c>
      <c r="K53" s="10">
        <f t="shared" si="10"/>
        <v>1773.2</v>
      </c>
      <c r="L53" s="6"/>
      <c r="M53" s="3" t="s">
        <v>45</v>
      </c>
      <c r="N53" s="6" t="s">
        <v>111</v>
      </c>
      <c r="O53" s="7" t="s">
        <v>120</v>
      </c>
    </row>
    <row r="54" spans="1:15" ht="105" x14ac:dyDescent="0.2">
      <c r="A54" s="2" t="s">
        <v>18</v>
      </c>
      <c r="B54" s="3" t="s">
        <v>215</v>
      </c>
      <c r="C54" s="3" t="s">
        <v>71</v>
      </c>
      <c r="D54" s="3" t="s">
        <v>95</v>
      </c>
      <c r="E54" s="3" t="s">
        <v>59</v>
      </c>
      <c r="F54" s="4">
        <v>1</v>
      </c>
      <c r="G54" s="5">
        <v>8401.7999999999993</v>
      </c>
      <c r="H54" s="9">
        <f t="shared" si="11"/>
        <v>1008.2159999999999</v>
      </c>
      <c r="I54" s="10">
        <f t="shared" si="12"/>
        <v>1512.3239999999998</v>
      </c>
      <c r="J54" s="10">
        <f t="shared" si="13"/>
        <v>10922.34</v>
      </c>
      <c r="K54" s="10">
        <f t="shared" si="10"/>
        <v>12014.574000000001</v>
      </c>
      <c r="L54" s="6"/>
      <c r="M54" s="3" t="s">
        <v>216</v>
      </c>
      <c r="N54" s="6" t="s">
        <v>217</v>
      </c>
      <c r="O54" s="7" t="s">
        <v>218</v>
      </c>
    </row>
    <row r="55" spans="1:15" ht="105" x14ac:dyDescent="0.2">
      <c r="A55" s="2" t="s">
        <v>18</v>
      </c>
      <c r="B55" s="3" t="s">
        <v>215</v>
      </c>
      <c r="C55" s="3" t="s">
        <v>71</v>
      </c>
      <c r="D55" s="3" t="s">
        <v>96</v>
      </c>
      <c r="E55" s="3" t="s">
        <v>59</v>
      </c>
      <c r="F55" s="4">
        <v>1</v>
      </c>
      <c r="G55" s="5">
        <v>8401.7999999999993</v>
      </c>
      <c r="H55" s="9">
        <f t="shared" si="11"/>
        <v>1008.2159999999999</v>
      </c>
      <c r="I55" s="10">
        <f t="shared" si="12"/>
        <v>1512.3239999999998</v>
      </c>
      <c r="J55" s="10">
        <f t="shared" si="13"/>
        <v>10922.34</v>
      </c>
      <c r="K55" s="10">
        <f t="shared" si="10"/>
        <v>12014.574000000001</v>
      </c>
      <c r="L55" s="6"/>
      <c r="M55" s="3" t="s">
        <v>216</v>
      </c>
      <c r="N55" s="6" t="s">
        <v>217</v>
      </c>
      <c r="O55" s="7" t="s">
        <v>219</v>
      </c>
    </row>
    <row r="56" spans="1:15" ht="60" x14ac:dyDescent="0.2">
      <c r="A56" s="2" t="s">
        <v>18</v>
      </c>
      <c r="B56" s="3" t="s">
        <v>215</v>
      </c>
      <c r="C56" s="3" t="s">
        <v>71</v>
      </c>
      <c r="D56" s="3" t="s">
        <v>94</v>
      </c>
      <c r="E56" s="3" t="s">
        <v>59</v>
      </c>
      <c r="F56" s="4">
        <v>1</v>
      </c>
      <c r="G56" s="5">
        <v>8401.7999999999993</v>
      </c>
      <c r="H56" s="9">
        <f t="shared" si="11"/>
        <v>1008.2159999999999</v>
      </c>
      <c r="I56" s="10">
        <f t="shared" si="12"/>
        <v>1512.3239999999998</v>
      </c>
      <c r="J56" s="10">
        <f t="shared" si="13"/>
        <v>10922.34</v>
      </c>
      <c r="K56" s="10">
        <f t="shared" si="10"/>
        <v>12014.574000000001</v>
      </c>
      <c r="L56" s="6"/>
      <c r="M56" s="3" t="s">
        <v>216</v>
      </c>
      <c r="N56" s="6" t="s">
        <v>217</v>
      </c>
      <c r="O56" s="7" t="s">
        <v>220</v>
      </c>
    </row>
    <row r="57" spans="1:15" ht="120" x14ac:dyDescent="0.2">
      <c r="A57" s="2" t="s">
        <v>27</v>
      </c>
      <c r="B57" s="3" t="s">
        <v>28</v>
      </c>
      <c r="C57" s="3" t="s">
        <v>205</v>
      </c>
      <c r="D57" s="3" t="s">
        <v>206</v>
      </c>
      <c r="E57" s="3"/>
      <c r="F57" s="4">
        <v>1</v>
      </c>
      <c r="G57" s="5">
        <v>6558.95</v>
      </c>
      <c r="H57" s="9">
        <f t="shared" si="11"/>
        <v>787.07399999999996</v>
      </c>
      <c r="I57" s="10">
        <f t="shared" si="12"/>
        <v>1180.6109999999999</v>
      </c>
      <c r="J57" s="10">
        <f t="shared" si="13"/>
        <v>8526.6349999999984</v>
      </c>
      <c r="K57" s="10">
        <f t="shared" si="10"/>
        <v>9379.298499999999</v>
      </c>
      <c r="L57" s="6"/>
      <c r="M57" s="3" t="s">
        <v>29</v>
      </c>
      <c r="N57" s="6" t="s">
        <v>207</v>
      </c>
      <c r="O57" s="7" t="s">
        <v>76</v>
      </c>
    </row>
    <row r="58" spans="1:15" ht="120" x14ac:dyDescent="0.2">
      <c r="A58" s="2" t="s">
        <v>30</v>
      </c>
      <c r="B58" s="3" t="s">
        <v>72</v>
      </c>
      <c r="C58" s="3" t="s">
        <v>196</v>
      </c>
      <c r="D58" s="3" t="s">
        <v>97</v>
      </c>
      <c r="E58" s="3" t="s">
        <v>47</v>
      </c>
      <c r="F58" s="4">
        <v>90</v>
      </c>
      <c r="G58" s="5">
        <v>1440.9</v>
      </c>
      <c r="H58" s="9">
        <f t="shared" si="11"/>
        <v>172.90800000000002</v>
      </c>
      <c r="I58" s="10">
        <f t="shared" si="12"/>
        <v>259.36200000000002</v>
      </c>
      <c r="J58" s="10">
        <f t="shared" si="13"/>
        <v>1873.17</v>
      </c>
      <c r="K58" s="10">
        <f t="shared" si="10"/>
        <v>2060.4870000000001</v>
      </c>
      <c r="L58" s="6"/>
      <c r="M58" s="3" t="s">
        <v>70</v>
      </c>
      <c r="N58" s="6" t="s">
        <v>197</v>
      </c>
      <c r="O58" s="7" t="s">
        <v>198</v>
      </c>
    </row>
    <row r="59" spans="1:15" ht="105" x14ac:dyDescent="0.2">
      <c r="A59" s="2" t="s">
        <v>43</v>
      </c>
      <c r="B59" s="3" t="s">
        <v>132</v>
      </c>
      <c r="C59" s="3" t="s">
        <v>133</v>
      </c>
      <c r="D59" s="3" t="s">
        <v>134</v>
      </c>
      <c r="E59" s="3" t="s">
        <v>57</v>
      </c>
      <c r="F59" s="4">
        <v>10</v>
      </c>
      <c r="G59" s="5">
        <v>1134.54</v>
      </c>
      <c r="H59" s="9">
        <f t="shared" si="11"/>
        <v>136.1448</v>
      </c>
      <c r="I59" s="10">
        <f t="shared" si="12"/>
        <v>204.21719999999999</v>
      </c>
      <c r="J59" s="10">
        <f t="shared" si="13"/>
        <v>1474.902</v>
      </c>
      <c r="K59" s="10">
        <f t="shared" si="10"/>
        <v>1622.3922000000002</v>
      </c>
      <c r="L59" s="6"/>
      <c r="M59" s="3" t="s">
        <v>135</v>
      </c>
      <c r="N59" s="6" t="s">
        <v>136</v>
      </c>
      <c r="O59" s="7" t="s">
        <v>137</v>
      </c>
    </row>
    <row r="60" spans="1:15" ht="90" x14ac:dyDescent="0.2">
      <c r="A60" s="2" t="s">
        <v>31</v>
      </c>
      <c r="B60" s="3" t="s">
        <v>139</v>
      </c>
      <c r="C60" s="3" t="s">
        <v>79</v>
      </c>
      <c r="D60" s="3" t="s">
        <v>92</v>
      </c>
      <c r="E60" s="3" t="s">
        <v>55</v>
      </c>
      <c r="F60" s="4">
        <v>6</v>
      </c>
      <c r="G60" s="5">
        <v>428.17</v>
      </c>
      <c r="H60" s="9">
        <f>G60*0.15</f>
        <v>64.225499999999997</v>
      </c>
      <c r="I60" s="10">
        <f>G60*0.25</f>
        <v>107.0425</v>
      </c>
      <c r="J60" s="10">
        <f>G60+(G60*0.15)+(G60*0.25)</f>
        <v>599.43799999999999</v>
      </c>
      <c r="K60" s="10">
        <f t="shared" si="10"/>
        <v>659.3818</v>
      </c>
      <c r="L60" s="6"/>
      <c r="M60" s="3" t="s">
        <v>140</v>
      </c>
      <c r="N60" s="6" t="s">
        <v>141</v>
      </c>
      <c r="O60" s="7" t="s">
        <v>143</v>
      </c>
    </row>
    <row r="61" spans="1:15" ht="90" x14ac:dyDescent="0.2">
      <c r="A61" s="2" t="s">
        <v>31</v>
      </c>
      <c r="B61" s="3" t="s">
        <v>139</v>
      </c>
      <c r="C61" s="3" t="s">
        <v>80</v>
      </c>
      <c r="D61" s="3" t="s">
        <v>92</v>
      </c>
      <c r="E61" s="3" t="s">
        <v>55</v>
      </c>
      <c r="F61" s="4">
        <v>10</v>
      </c>
      <c r="G61" s="5">
        <v>731.17</v>
      </c>
      <c r="H61" s="9">
        <f>G61*0.12</f>
        <v>87.740399999999994</v>
      </c>
      <c r="I61" s="10">
        <f>G61*0.18</f>
        <v>131.61059999999998</v>
      </c>
      <c r="J61" s="10">
        <f>G61+(G61*0.12)+(G61*0.18)</f>
        <v>950.52099999999996</v>
      </c>
      <c r="K61" s="10">
        <f t="shared" si="10"/>
        <v>1045.5731000000001</v>
      </c>
      <c r="L61" s="6"/>
      <c r="M61" s="3" t="s">
        <v>140</v>
      </c>
      <c r="N61" s="6" t="s">
        <v>141</v>
      </c>
      <c r="O61" s="7" t="s">
        <v>142</v>
      </c>
    </row>
    <row r="62" spans="1:15" ht="60" x14ac:dyDescent="0.2">
      <c r="A62" s="2" t="s">
        <v>32</v>
      </c>
      <c r="B62" s="3" t="s">
        <v>32</v>
      </c>
      <c r="C62" s="3" t="s">
        <v>127</v>
      </c>
      <c r="D62" s="3" t="s">
        <v>90</v>
      </c>
      <c r="E62" s="3" t="s">
        <v>56</v>
      </c>
      <c r="F62" s="4">
        <v>50</v>
      </c>
      <c r="G62" s="5">
        <v>17</v>
      </c>
      <c r="H62" s="11">
        <f>G62*0.18</f>
        <v>3.06</v>
      </c>
      <c r="I62" s="10">
        <f>G62*0.31</f>
        <v>5.27</v>
      </c>
      <c r="J62" s="10">
        <f>G62+(G62*0.18)+(G62*0.31)</f>
        <v>25.33</v>
      </c>
      <c r="K62" s="10">
        <f t="shared" si="10"/>
        <v>27.863</v>
      </c>
      <c r="L62" s="6"/>
      <c r="M62" s="3" t="s">
        <v>35</v>
      </c>
      <c r="N62" s="6" t="s">
        <v>128</v>
      </c>
      <c r="O62" s="7" t="s">
        <v>36</v>
      </c>
    </row>
  </sheetData>
  <mergeCells count="1">
    <mergeCell ref="A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цен  14-20.10.2019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2019-10-21T05:39:01Z</dcterms:created>
  <dcterms:modified xsi:type="dcterms:W3CDTF">2019-10-23T11:20:02Z</dcterms:modified>
</cp:coreProperties>
</file>