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345"/>
  </bookViews>
  <sheets>
    <sheet name="реестр 10.08.2019" sheetId="3" r:id="rId1"/>
  </sheets>
  <calcPr calcId="191029"/>
  <fileRecoveryPr autoRecover="0"/>
</workbook>
</file>

<file path=xl/calcChain.xml><?xml version="1.0" encoding="utf-8"?>
<calcChain xmlns="http://schemas.openxmlformats.org/spreadsheetml/2006/main">
  <c r="H95" i="3" l="1"/>
  <c r="I95" i="3"/>
  <c r="J95" i="3"/>
  <c r="K95" i="3"/>
  <c r="H96" i="3"/>
  <c r="I96" i="3"/>
  <c r="J96" i="3"/>
  <c r="K96" i="3"/>
  <c r="H94" i="3"/>
  <c r="I94" i="3"/>
  <c r="J94" i="3"/>
  <c r="K94" i="3"/>
  <c r="J93" i="3"/>
  <c r="K93" i="3"/>
  <c r="I93" i="3"/>
  <c r="H93" i="3"/>
  <c r="H17" i="3"/>
  <c r="I17" i="3"/>
  <c r="J17" i="3"/>
  <c r="K17" i="3"/>
  <c r="H34" i="3"/>
  <c r="I34" i="3"/>
  <c r="J34" i="3"/>
  <c r="K34" i="3"/>
  <c r="H61" i="3"/>
  <c r="I61" i="3"/>
  <c r="J61" i="3"/>
  <c r="K61" i="3"/>
  <c r="H121" i="3"/>
  <c r="I121" i="3"/>
  <c r="J121" i="3"/>
  <c r="K121" i="3"/>
  <c r="H9" i="3"/>
  <c r="I9" i="3"/>
  <c r="J9" i="3"/>
  <c r="K9" i="3"/>
  <c r="H92" i="3"/>
  <c r="I92" i="3"/>
  <c r="J92" i="3"/>
  <c r="K92" i="3"/>
  <c r="H112" i="3"/>
  <c r="I112" i="3"/>
  <c r="J112" i="3"/>
  <c r="K112" i="3"/>
  <c r="H113" i="3"/>
  <c r="I113" i="3"/>
  <c r="J113" i="3"/>
  <c r="K113" i="3"/>
  <c r="H114" i="3"/>
  <c r="I114" i="3"/>
  <c r="J114" i="3"/>
  <c r="K114" i="3"/>
  <c r="H115" i="3"/>
  <c r="I115" i="3"/>
  <c r="J115" i="3"/>
  <c r="K115" i="3"/>
  <c r="H18" i="3"/>
  <c r="I18" i="3"/>
  <c r="J18" i="3"/>
  <c r="K18" i="3"/>
  <c r="H80" i="3"/>
  <c r="I80" i="3"/>
  <c r="J80" i="3"/>
  <c r="K80" i="3"/>
  <c r="H76" i="3"/>
  <c r="I76" i="3"/>
  <c r="J76" i="3"/>
  <c r="K76" i="3"/>
  <c r="H81" i="3"/>
  <c r="I81" i="3"/>
  <c r="J81" i="3"/>
  <c r="K81" i="3"/>
  <c r="H77" i="3"/>
  <c r="I77" i="3"/>
  <c r="J77" i="3"/>
  <c r="K77" i="3"/>
  <c r="H19" i="3"/>
  <c r="I19" i="3"/>
  <c r="J19" i="3"/>
  <c r="K19" i="3"/>
  <c r="H62" i="3"/>
  <c r="I62" i="3"/>
  <c r="J62" i="3"/>
  <c r="K62" i="3"/>
  <c r="H11" i="3"/>
  <c r="I11" i="3"/>
  <c r="J11" i="3"/>
  <c r="K11" i="3"/>
  <c r="H97" i="3"/>
  <c r="I97" i="3"/>
  <c r="J97" i="3"/>
  <c r="K97" i="3"/>
  <c r="H82" i="3"/>
  <c r="I82" i="3"/>
  <c r="J82" i="3"/>
  <c r="K82" i="3"/>
  <c r="H83" i="3"/>
  <c r="I83" i="3"/>
  <c r="J83" i="3"/>
  <c r="K83" i="3"/>
  <c r="H75" i="3"/>
  <c r="I75" i="3"/>
  <c r="J75" i="3"/>
  <c r="K75" i="3"/>
  <c r="H108" i="3"/>
  <c r="I108" i="3"/>
  <c r="J108" i="3"/>
  <c r="K108" i="3"/>
  <c r="H66" i="3"/>
  <c r="I66" i="3"/>
  <c r="J66" i="3"/>
  <c r="K66" i="3"/>
  <c r="H55" i="3"/>
  <c r="I55" i="3"/>
  <c r="J55" i="3"/>
  <c r="K55" i="3"/>
  <c r="H86" i="3"/>
  <c r="I86" i="3"/>
  <c r="J86" i="3"/>
  <c r="K86" i="3"/>
  <c r="H87" i="3"/>
  <c r="I87" i="3"/>
  <c r="J87" i="3"/>
  <c r="K87" i="3"/>
  <c r="H89" i="3"/>
  <c r="I89" i="3"/>
  <c r="J89" i="3"/>
  <c r="K89" i="3"/>
  <c r="H109" i="3"/>
  <c r="I109" i="3"/>
  <c r="J109" i="3"/>
  <c r="K109" i="3"/>
  <c r="H74" i="3"/>
  <c r="I74" i="3"/>
  <c r="J74" i="3"/>
  <c r="K74" i="3"/>
  <c r="H67" i="3"/>
  <c r="I67" i="3"/>
  <c r="J67" i="3"/>
  <c r="K67" i="3"/>
  <c r="H4" i="3"/>
  <c r="I4" i="3"/>
  <c r="J4" i="3"/>
  <c r="K4" i="3"/>
  <c r="H50" i="3"/>
  <c r="I50" i="3"/>
  <c r="J50" i="3"/>
  <c r="K50" i="3"/>
  <c r="H90" i="3"/>
  <c r="I90" i="3"/>
  <c r="J90" i="3"/>
  <c r="K90" i="3"/>
  <c r="H107" i="3"/>
  <c r="I107" i="3"/>
  <c r="J107" i="3"/>
  <c r="K107" i="3"/>
  <c r="H84" i="3"/>
  <c r="I84" i="3"/>
  <c r="J84" i="3"/>
  <c r="K84" i="3"/>
  <c r="H85" i="3"/>
  <c r="I85" i="3"/>
  <c r="J85" i="3"/>
  <c r="K85" i="3"/>
  <c r="H68" i="3"/>
  <c r="I68" i="3"/>
  <c r="J68" i="3"/>
  <c r="K68" i="3"/>
  <c r="H23" i="3"/>
  <c r="I23" i="3"/>
  <c r="J23" i="3"/>
  <c r="K23" i="3"/>
  <c r="H91" i="3"/>
  <c r="I91" i="3"/>
  <c r="J91" i="3"/>
  <c r="K91" i="3"/>
  <c r="H63" i="3"/>
  <c r="I63" i="3"/>
  <c r="J63" i="3"/>
  <c r="K63" i="3"/>
  <c r="H35" i="3"/>
  <c r="I35" i="3"/>
  <c r="J35" i="3"/>
  <c r="K35" i="3"/>
  <c r="H64" i="3"/>
  <c r="I64" i="3"/>
  <c r="J64" i="3"/>
  <c r="K64" i="3"/>
  <c r="H13" i="3"/>
  <c r="I13" i="3"/>
  <c r="J13" i="3"/>
  <c r="K13" i="3"/>
  <c r="J41" i="3"/>
  <c r="K41" i="3"/>
  <c r="I41" i="3"/>
  <c r="H41" i="3"/>
  <c r="H105" i="3"/>
  <c r="I105" i="3"/>
  <c r="J105" i="3"/>
  <c r="K105" i="3"/>
  <c r="H106" i="3"/>
  <c r="I106" i="3"/>
  <c r="J106" i="3"/>
  <c r="K106" i="3"/>
  <c r="H53" i="3"/>
  <c r="I53" i="3"/>
  <c r="J53" i="3"/>
  <c r="K53" i="3"/>
  <c r="H72" i="3"/>
  <c r="I72" i="3"/>
  <c r="J72" i="3"/>
  <c r="K72" i="3"/>
  <c r="H43" i="3"/>
  <c r="I43" i="3"/>
  <c r="J43" i="3"/>
  <c r="K43" i="3"/>
  <c r="H33" i="3"/>
  <c r="I33" i="3"/>
  <c r="J33" i="3"/>
  <c r="K33" i="3"/>
  <c r="H103" i="3"/>
  <c r="I103" i="3"/>
  <c r="J103" i="3"/>
  <c r="K103" i="3"/>
  <c r="H101" i="3"/>
  <c r="I101" i="3"/>
  <c r="J101" i="3"/>
  <c r="K101" i="3"/>
  <c r="H56" i="3"/>
  <c r="I56" i="3"/>
  <c r="J56" i="3"/>
  <c r="K56" i="3"/>
  <c r="H110" i="3"/>
  <c r="I110" i="3"/>
  <c r="J110" i="3"/>
  <c r="K110" i="3"/>
  <c r="H116" i="3"/>
  <c r="I116" i="3"/>
  <c r="J116" i="3"/>
  <c r="K116" i="3"/>
  <c r="H70" i="3"/>
  <c r="I70" i="3"/>
  <c r="J70" i="3"/>
  <c r="K70" i="3"/>
  <c r="H88" i="3"/>
  <c r="I88" i="3"/>
  <c r="J88" i="3"/>
  <c r="K88" i="3"/>
  <c r="H22" i="3"/>
  <c r="I22" i="3"/>
  <c r="J22" i="3"/>
  <c r="K22" i="3"/>
  <c r="H10" i="3"/>
  <c r="I10" i="3"/>
  <c r="J10" i="3"/>
  <c r="K10" i="3"/>
  <c r="H44" i="3"/>
  <c r="I44" i="3"/>
  <c r="J44" i="3"/>
  <c r="K44" i="3"/>
  <c r="H111" i="3"/>
  <c r="I111" i="3"/>
  <c r="J111" i="3"/>
  <c r="K111" i="3"/>
  <c r="H117" i="3"/>
  <c r="I117" i="3"/>
  <c r="J117" i="3"/>
  <c r="K117" i="3"/>
  <c r="H31" i="3"/>
  <c r="I31" i="3"/>
  <c r="J31" i="3"/>
  <c r="K31" i="3"/>
  <c r="H45" i="3"/>
  <c r="I45" i="3"/>
  <c r="J45" i="3"/>
  <c r="K45" i="3"/>
  <c r="H104" i="3"/>
  <c r="I104" i="3"/>
  <c r="J104" i="3"/>
  <c r="K104" i="3"/>
  <c r="H57" i="3"/>
  <c r="I57" i="3"/>
  <c r="J57" i="3"/>
  <c r="K57" i="3"/>
  <c r="H59" i="3"/>
  <c r="I59" i="3"/>
  <c r="J59" i="3"/>
  <c r="K59" i="3"/>
  <c r="H102" i="3"/>
  <c r="I102" i="3"/>
  <c r="J102" i="3"/>
  <c r="K102" i="3"/>
  <c r="H100" i="3"/>
  <c r="I100" i="3"/>
  <c r="J100" i="3"/>
  <c r="K100" i="3"/>
  <c r="H24" i="3"/>
  <c r="I24" i="3"/>
  <c r="J24" i="3"/>
  <c r="K24" i="3"/>
  <c r="H46" i="3"/>
  <c r="I46" i="3"/>
  <c r="J46" i="3"/>
  <c r="K46" i="3"/>
  <c r="H71" i="3"/>
  <c r="I71" i="3"/>
  <c r="J71" i="3"/>
  <c r="K71" i="3"/>
  <c r="H36" i="3"/>
  <c r="I36" i="3"/>
  <c r="J36" i="3"/>
  <c r="K36" i="3"/>
  <c r="H51" i="3"/>
  <c r="I51" i="3"/>
  <c r="J51" i="3"/>
  <c r="K51" i="3"/>
  <c r="H12" i="3"/>
  <c r="I12" i="3"/>
  <c r="J12" i="3"/>
  <c r="K12" i="3"/>
  <c r="H25" i="3"/>
  <c r="I25" i="3"/>
  <c r="J25" i="3"/>
  <c r="K25" i="3"/>
  <c r="H52" i="3"/>
  <c r="I52" i="3"/>
  <c r="J52" i="3"/>
  <c r="K52" i="3"/>
  <c r="H7" i="3"/>
  <c r="I7" i="3"/>
  <c r="J7" i="3"/>
  <c r="K7" i="3"/>
  <c r="H98" i="3"/>
  <c r="I98" i="3"/>
  <c r="J98" i="3"/>
  <c r="K98" i="3"/>
  <c r="H37" i="3"/>
  <c r="I37" i="3"/>
  <c r="J37" i="3"/>
  <c r="K37" i="3"/>
  <c r="H47" i="3"/>
  <c r="I47" i="3"/>
  <c r="J47" i="3"/>
  <c r="K47" i="3"/>
  <c r="H26" i="3"/>
  <c r="I26" i="3"/>
  <c r="J26" i="3"/>
  <c r="K26" i="3"/>
  <c r="H8" i="3"/>
  <c r="I8" i="3"/>
  <c r="J8" i="3"/>
  <c r="K8" i="3"/>
  <c r="H122" i="3"/>
  <c r="I122" i="3"/>
  <c r="J122" i="3"/>
  <c r="K122" i="3"/>
  <c r="H123" i="3"/>
  <c r="I123" i="3"/>
  <c r="J123" i="3"/>
  <c r="K123" i="3"/>
  <c r="H48" i="3"/>
  <c r="I48" i="3"/>
  <c r="J48" i="3"/>
  <c r="K48" i="3"/>
  <c r="H60" i="3"/>
  <c r="I60" i="3"/>
  <c r="J60" i="3"/>
  <c r="K60" i="3"/>
  <c r="H38" i="3"/>
  <c r="I38" i="3"/>
  <c r="J38" i="3"/>
  <c r="K38" i="3"/>
  <c r="H49" i="3"/>
  <c r="I49" i="3"/>
  <c r="J49" i="3"/>
  <c r="K49" i="3"/>
  <c r="H14" i="3"/>
  <c r="I14" i="3"/>
  <c r="J14" i="3"/>
  <c r="K14" i="3"/>
  <c r="H27" i="3"/>
  <c r="I27" i="3"/>
  <c r="J27" i="3"/>
  <c r="K27" i="3"/>
  <c r="H28" i="3"/>
  <c r="I28" i="3"/>
  <c r="J28" i="3"/>
  <c r="K28" i="3"/>
  <c r="H32" i="3"/>
  <c r="I32" i="3"/>
  <c r="J32" i="3"/>
  <c r="K32" i="3"/>
  <c r="H15" i="3"/>
  <c r="I15" i="3"/>
  <c r="J15" i="3"/>
  <c r="K15" i="3"/>
  <c r="H29" i="3"/>
  <c r="I29" i="3"/>
  <c r="J29" i="3"/>
  <c r="K29" i="3"/>
  <c r="H39" i="3"/>
  <c r="I39" i="3"/>
  <c r="J39" i="3"/>
  <c r="K39" i="3"/>
  <c r="H79" i="3"/>
  <c r="I79" i="3"/>
  <c r="J79" i="3"/>
  <c r="K79" i="3"/>
  <c r="H78" i="3"/>
  <c r="I78" i="3"/>
  <c r="J78" i="3"/>
  <c r="K78" i="3"/>
  <c r="H54" i="3"/>
  <c r="I54" i="3"/>
  <c r="J54" i="3"/>
  <c r="K54" i="3"/>
  <c r="H30" i="3"/>
  <c r="I30" i="3"/>
  <c r="J30" i="3"/>
  <c r="K30" i="3"/>
  <c r="H40" i="3"/>
  <c r="I40" i="3"/>
  <c r="J40" i="3"/>
  <c r="K40" i="3"/>
  <c r="H16" i="3"/>
  <c r="I16" i="3"/>
  <c r="J16" i="3"/>
  <c r="K16" i="3"/>
  <c r="H21" i="3"/>
  <c r="I21" i="3"/>
  <c r="J21" i="3"/>
  <c r="K21" i="3"/>
  <c r="J65" i="3"/>
  <c r="K65" i="3"/>
  <c r="I65" i="3"/>
  <c r="H65" i="3"/>
  <c r="H5" i="3"/>
  <c r="I5" i="3"/>
  <c r="J5" i="3"/>
  <c r="K5" i="3"/>
  <c r="H58" i="3"/>
  <c r="I58" i="3"/>
  <c r="J58" i="3"/>
  <c r="K58" i="3"/>
  <c r="H20" i="3"/>
  <c r="I20" i="3"/>
  <c r="J20" i="3"/>
  <c r="K20" i="3"/>
  <c r="H118" i="3"/>
  <c r="I118" i="3"/>
  <c r="J118" i="3"/>
  <c r="K118" i="3"/>
  <c r="H73" i="3"/>
  <c r="I73" i="3"/>
  <c r="J73" i="3"/>
  <c r="K73" i="3"/>
  <c r="H119" i="3"/>
  <c r="I119" i="3"/>
  <c r="J119" i="3"/>
  <c r="K119" i="3"/>
  <c r="H120" i="3"/>
  <c r="I120" i="3"/>
  <c r="J120" i="3"/>
  <c r="K120" i="3"/>
  <c r="H99" i="3"/>
  <c r="I99" i="3"/>
  <c r="J99" i="3"/>
  <c r="K99" i="3"/>
  <c r="H42" i="3"/>
  <c r="I42" i="3"/>
  <c r="J42" i="3"/>
  <c r="K42" i="3"/>
  <c r="H6" i="3"/>
  <c r="I6" i="3"/>
  <c r="J6" i="3"/>
  <c r="K6" i="3"/>
  <c r="J69" i="3"/>
  <c r="K69" i="3"/>
  <c r="I69" i="3"/>
  <c r="H69" i="3"/>
</calcChain>
</file>

<file path=xl/sharedStrings.xml><?xml version="1.0" encoding="utf-8"?>
<sst xmlns="http://schemas.openxmlformats.org/spreadsheetml/2006/main" count="973" uniqueCount="440">
  <si>
    <t xml:space="preserve">Вл.Республиканское унитарное производственное предприятие "Белмедпрепараты" (РУП "Белмедпрепараты"), Республика Беларусь (100049731); Перв.Уп.Втор.Уп.Пр.Республиканское унитарное производственное предприятие "Белмедпрепараты" (РУП "Белмедпрепараты"), Республика Беларусь (100049731); Вып.к.Республиканское унитарное производственное предприятие "Белмедпрепараты" (РУП "Белмедпрепараты"), Республика Беларусь (100049731); </t>
  </si>
  <si>
    <t>МНН</t>
  </si>
  <si>
    <t>Торговое наименование лекарственного препарата</t>
  </si>
  <si>
    <t>Лекарственная форма, дозировка, упаковка (полная)</t>
  </si>
  <si>
    <t>Владелец РУ/производитель/упаковщик/Выпускающий контроль</t>
  </si>
  <si>
    <t>Код АТХ</t>
  </si>
  <si>
    <t>Коли-
чество в потреб. упаков-
ке</t>
  </si>
  <si>
    <t>Предельная цена руб. без НДС</t>
  </si>
  <si>
    <t>Цена указана для первич. упаковки</t>
  </si>
  <si>
    <t>№ РУ</t>
  </si>
  <si>
    <t>Дата регистрации цены
(№ решения)</t>
  </si>
  <si>
    <t>Штрих-код (EAN13)</t>
  </si>
  <si>
    <t>Алпростадил</t>
  </si>
  <si>
    <t>Алпростан</t>
  </si>
  <si>
    <t>П N012232/01</t>
  </si>
  <si>
    <t>Амлодипин</t>
  </si>
  <si>
    <t>Норваск</t>
  </si>
  <si>
    <t>П N015567/01</t>
  </si>
  <si>
    <t>Ацетилсалициловая кислота</t>
  </si>
  <si>
    <t>Ацетилцистеин</t>
  </si>
  <si>
    <t>П N012975/02</t>
  </si>
  <si>
    <t>4603619000124</t>
  </si>
  <si>
    <t>Бетагистин</t>
  </si>
  <si>
    <t>Бисопролол</t>
  </si>
  <si>
    <t>Винорелбин</t>
  </si>
  <si>
    <t>Гонадотропин хорионический</t>
  </si>
  <si>
    <t>Дарунавир</t>
  </si>
  <si>
    <t>Доксициклин</t>
  </si>
  <si>
    <t>Доцетаксел</t>
  </si>
  <si>
    <t>Дротаверин</t>
  </si>
  <si>
    <t>Ибупрофен</t>
  </si>
  <si>
    <t>4602884006732</t>
  </si>
  <si>
    <t>Леветирацетам</t>
  </si>
  <si>
    <t>Кеппра</t>
  </si>
  <si>
    <t>П N014627/01</t>
  </si>
  <si>
    <t>4603149000311</t>
  </si>
  <si>
    <t>4603149000298</t>
  </si>
  <si>
    <t>4603149000304</t>
  </si>
  <si>
    <t>4603149000229</t>
  </si>
  <si>
    <t>Линезолид</t>
  </si>
  <si>
    <t>Лоперамид</t>
  </si>
  <si>
    <t>Метформин</t>
  </si>
  <si>
    <t>Глюкофаж</t>
  </si>
  <si>
    <t>П N014600/01</t>
  </si>
  <si>
    <t>ЛСР-002098/10</t>
  </si>
  <si>
    <t>Морфин</t>
  </si>
  <si>
    <t>Нистатин</t>
  </si>
  <si>
    <t>Офлоксацин</t>
  </si>
  <si>
    <t>П N015708/01</t>
  </si>
  <si>
    <t>Панкреатин</t>
  </si>
  <si>
    <t>Перициазин</t>
  </si>
  <si>
    <t>Неулептил</t>
  </si>
  <si>
    <t>Прамипексол</t>
  </si>
  <si>
    <t>Спиронолактон</t>
  </si>
  <si>
    <t>Верошпилактон</t>
  </si>
  <si>
    <t>Р N001560/01</t>
  </si>
  <si>
    <t>Трамадол</t>
  </si>
  <si>
    <t>Урсодезоксихолевая кислота</t>
  </si>
  <si>
    <t>Урсофальк</t>
  </si>
  <si>
    <t>П N014714/01</t>
  </si>
  <si>
    <t>4032717001038</t>
  </si>
  <si>
    <t>Хлорамфеникол</t>
  </si>
  <si>
    <t>Хлорпромазин</t>
  </si>
  <si>
    <t>Цетиризин</t>
  </si>
  <si>
    <t>Зиртек</t>
  </si>
  <si>
    <t>П N011930/01</t>
  </si>
  <si>
    <t>П N014186/01</t>
  </si>
  <si>
    <t>4603149000106</t>
  </si>
  <si>
    <t>Цефазолин</t>
  </si>
  <si>
    <t>ЛС-001383</t>
  </si>
  <si>
    <t>4602521006163</t>
  </si>
  <si>
    <t>4602521006125</t>
  </si>
  <si>
    <t>Цефотаксим</t>
  </si>
  <si>
    <t>ЛСР-006468/09</t>
  </si>
  <si>
    <t>4810133005270</t>
  </si>
  <si>
    <t>Трамал ретард</t>
  </si>
  <si>
    <t>Левомицетин Актитаб</t>
  </si>
  <si>
    <t>Р N002927/01</t>
  </si>
  <si>
    <t>4605077004607</t>
  </si>
  <si>
    <t>4605077005093</t>
  </si>
  <si>
    <t>ЛП-000085</t>
  </si>
  <si>
    <t>4605077004942</t>
  </si>
  <si>
    <t>4605077004959</t>
  </si>
  <si>
    <t>ЛСР-009899/08</t>
  </si>
  <si>
    <t>4607003666187</t>
  </si>
  <si>
    <t>Глюкофаж Лонг</t>
  </si>
  <si>
    <t>П N014705/01</t>
  </si>
  <si>
    <t>3582910030942</t>
  </si>
  <si>
    <t>ЛП-000325</t>
  </si>
  <si>
    <t>4603149000441</t>
  </si>
  <si>
    <t>ЛСР-003170/09</t>
  </si>
  <si>
    <t>4603149000328</t>
  </si>
  <si>
    <t>4603149000540</t>
  </si>
  <si>
    <t>3582910054511</t>
  </si>
  <si>
    <t>4607003669003</t>
  </si>
  <si>
    <t>Диара</t>
  </si>
  <si>
    <t>Ривароксабан</t>
  </si>
  <si>
    <t>Ксарелто</t>
  </si>
  <si>
    <t>ЛСР-009820/09</t>
  </si>
  <si>
    <t>4008500015988</t>
  </si>
  <si>
    <t>ЛС-000547</t>
  </si>
  <si>
    <t>4810201002316</t>
  </si>
  <si>
    <t>П N011736/01</t>
  </si>
  <si>
    <t>4810201002712</t>
  </si>
  <si>
    <t>ЛП-001457</t>
  </si>
  <si>
    <t>4008500017555</t>
  </si>
  <si>
    <t>4602521006316</t>
  </si>
  <si>
    <t>Саквинавир</t>
  </si>
  <si>
    <t>П N014665/01</t>
  </si>
  <si>
    <t>4011548021958</t>
  </si>
  <si>
    <t>4011548021972</t>
  </si>
  <si>
    <t>4603149000656</t>
  </si>
  <si>
    <t>таблетки покрытые пленочной оболочкой, 10 мг, 10 шт. - упаковки ячейковые контурные (2)  - пачки картонные</t>
  </si>
  <si>
    <t>L01CD02</t>
  </si>
  <si>
    <t>A09AA02</t>
  </si>
  <si>
    <t>J01XX08</t>
  </si>
  <si>
    <t>N02AX02</t>
  </si>
  <si>
    <t>A10BA02</t>
  </si>
  <si>
    <t>C01EA01</t>
  </si>
  <si>
    <t>N04BC05</t>
  </si>
  <si>
    <t>N07CA01</t>
  </si>
  <si>
    <t>J05AE10</t>
  </si>
  <si>
    <t>B01AC06</t>
  </si>
  <si>
    <t>A03AD02</t>
  </si>
  <si>
    <t>R06AE07</t>
  </si>
  <si>
    <t>C08CA01</t>
  </si>
  <si>
    <t>A05AA02</t>
  </si>
  <si>
    <t>таблетки, 16 мг, 10 шт. - упаковки ячейковые контурные (3)  - пачки картонные</t>
  </si>
  <si>
    <t>таблетки, 24 мг, 10 шт. - упаковки ячейковые контурные (3)  - пачки картонные</t>
  </si>
  <si>
    <t>C07AB07</t>
  </si>
  <si>
    <t>J01MA01</t>
  </si>
  <si>
    <t>A07AA02</t>
  </si>
  <si>
    <t>таблетки покрытые пленочной оболочкой, 10 мг, 7 шт. - упаковки ячейковые контурные (1)  - пачки картонные</t>
  </si>
  <si>
    <t>A07DA03</t>
  </si>
  <si>
    <t>J01DB04</t>
  </si>
  <si>
    <t>J01DD01</t>
  </si>
  <si>
    <t>J01BA01</t>
  </si>
  <si>
    <t>R05CB01</t>
  </si>
  <si>
    <t>концентрат для приготовления раствора для инфузий, 10 мг/мл, 5 мл - флаконы (1)  - пачки картонные</t>
  </si>
  <si>
    <t>N05AA01</t>
  </si>
  <si>
    <t>P N002385/01</t>
  </si>
  <si>
    <t>C03DA01</t>
  </si>
  <si>
    <t>капли для приема внутрь, 10 мг/мл, 10 мл - флакон-капельницы темного стекла (1)  - пачки картонные</t>
  </si>
  <si>
    <t>N03AX14</t>
  </si>
  <si>
    <t>L01CA04</t>
  </si>
  <si>
    <t>концентрат для приготовления раствора для инфузий, 10 мг/мл, 1 мл - флаконы (1)  - пачки картонные</t>
  </si>
  <si>
    <t>таблетки покрытые пленочной оболочкой, 250 мг, 10 шт. - упаковки ячейковые контурные (3)  - пачки картонные</t>
  </si>
  <si>
    <t>таблетки покрытые пленочной оболочкой, 500 мг, 10 шт. - упаковки ячейковые контурные (6)  - пачки картонные</t>
  </si>
  <si>
    <t>таблетки покрытые пленочной оболочкой, 500 мг, 10 шт. - упаковки ячейковые контурные (3)  - пачки картонные</t>
  </si>
  <si>
    <t>таблетки покрытые пленочной оболочкой, 1 г, 10 шт. - упаковки ячейковые контурные (3)  - пачки картонные</t>
  </si>
  <si>
    <t>таблетки, 5 мг, 10 шт. - блистеры (3)  - пачки картонные</t>
  </si>
  <si>
    <t>таблетки, 10 мг, 10 шт. - блистеры (3)  - пачки картонные</t>
  </si>
  <si>
    <t>Ацетилсалициловая кислота Кардио</t>
  </si>
  <si>
    <t>таблетки покрытые пленочной оболочкой, 20 мг, 14 шт. - блистеры (2)  - пачки картонные</t>
  </si>
  <si>
    <t>B01AF01</t>
  </si>
  <si>
    <t>J01AA02</t>
  </si>
  <si>
    <t>таблетки, 40 мг, 10 шт. - упаковки ячейковые контурные (2)  - пачка картонная</t>
  </si>
  <si>
    <t>таблетки, 5 мг, 14 шт. - блистеры (1)  - пачки картонные</t>
  </si>
  <si>
    <t>4607131043911</t>
  </si>
  <si>
    <t>4607131043928</t>
  </si>
  <si>
    <t>таблетки, 10 мг, 14 шт. - блистеры (1)  - пачки картонные</t>
  </si>
  <si>
    <t>4607131043935</t>
  </si>
  <si>
    <t>4607131043942</t>
  </si>
  <si>
    <t xml:space="preserve">Вл.Вып.к.Перв.Уп.Втор.Уп.Пр.ЮСБ Фарма С.А., Бельгия (0403.096.168); </t>
  </si>
  <si>
    <t>G03GA01</t>
  </si>
  <si>
    <t>ЛС-002469</t>
  </si>
  <si>
    <t>N02AA01</t>
  </si>
  <si>
    <t>4602676004502</t>
  </si>
  <si>
    <t>4602676000054</t>
  </si>
  <si>
    <t>таблетки покрытые пленочной оболочкой, 250 мг, 10 шт. - упаковка ячейковая  контурная (3)  - пачки картонные</t>
  </si>
  <si>
    <t>4603149000618</t>
  </si>
  <si>
    <t>таблетки покрытые пленочной оболочкой, 1000 мг, 10 шт. - упаковка ячейковая  контурная (3)  - пачки картонные</t>
  </si>
  <si>
    <t>4603149000649</t>
  </si>
  <si>
    <t>N05AC01</t>
  </si>
  <si>
    <t>4603149000632</t>
  </si>
  <si>
    <t>4603149000625</t>
  </si>
  <si>
    <t>C01EB16</t>
  </si>
  <si>
    <t>капсулы, 250 мг, 25 шт. - блистер (2)  - пачки картонные</t>
  </si>
  <si>
    <t>таблетки покрытые кишечнорастворимой оболочкой, 10 шт. - упаковки ячейковые контурные (6)  - пачки картонные</t>
  </si>
  <si>
    <t xml:space="preserve">Вл.Вып.к.Перв.Уп.Втор.Уп.Пр.ПАО "Биосинтез", Россия (5834001025); </t>
  </si>
  <si>
    <t>4605077009626</t>
  </si>
  <si>
    <t>таблетки покрытые кишечнорастворимой оболочкой, , 15 шт. - упаковки ячейковые контурные (4)  - пачки картонные</t>
  </si>
  <si>
    <t>порошок для приготовления раствора для внутривенного и внутримышечного введения, 1 г,  - флакон (1)  - пачка картонная</t>
  </si>
  <si>
    <t>таблетки покрытые пленочной оболочкой, 10 мг, 10 шт. - блистер (10)  - пачки картонные</t>
  </si>
  <si>
    <t>таблетки с пролонгированным высвобождением, 500 мг, 15 шт. - блистеры (2)  - пачки картонные</t>
  </si>
  <si>
    <t>4640017590932</t>
  </si>
  <si>
    <t>таблетки с пролонгированным высвобождением, 500 мг, 15 шт. - блистеры (4)  - пачки картонные</t>
  </si>
  <si>
    <t>4640017590949</t>
  </si>
  <si>
    <t>раствор для внутривенного и внутримышечного введения, 25 мг/мл, 2 мл - ампулы (10)  - пачки картонные</t>
  </si>
  <si>
    <t xml:space="preserve">Вл.Общество с ограниченной ответственностью "Велфарм" (ООО "Велфарм"), Россия (7733691513); Вып.к.Перв.Уп.Втор.Уп.Пр.Общество с ограниченной ответственностью "Велфарм" (ООО "Велфарм"), Россия (7733691513); </t>
  </si>
  <si>
    <t>Мипексол</t>
  </si>
  <si>
    <t>ЛП-004541</t>
  </si>
  <si>
    <t>таблетки, 1 мг, 10 шт. - контурная ячейковая  упаковка (3)  - пачка картонная</t>
  </si>
  <si>
    <t>4605077012671</t>
  </si>
  <si>
    <t xml:space="preserve">Вл.Вып.к.Перв.Уп.Втор.Уп.Пр.Открытое акционерное общество "Борисовский завод медицинских препаратов" (ОАО "БЗМП"), Республика Беларусь (600125834); </t>
  </si>
  <si>
    <t>лиофилизат для приготовления раствора для внутримышечного введения, 1000 МЕ,  - флаконы 5 мл (5)  / в комплекте с растворителем: натрия хлорида раствор 0.9% (ампулы) 1 мл-5 шт. / - упаковки ячейковые контурные (1) - пачки картонные</t>
  </si>
  <si>
    <t>лиофилизат для приготовления раствора для внутримышечного введения, 1500 МЕ,  - флаконы 5 мл (5)  / в комплекте с растворителем: натрия хлорида раствор 0.9% (ампулы) 1 мл-5 шт. / - упаковки ячейковые контурные (1) - пачки картонные</t>
  </si>
  <si>
    <t>таблетки, покрытые пленочной оболочкой, 500 мг, 15 шт. - блистеры (2)  - пачки картонные</t>
  </si>
  <si>
    <t>4640017591014</t>
  </si>
  <si>
    <t>таблетки, покрытые пленочной оболочкой, 1000 мг, 15 шт. - блистеры (4)  - пачки картонные</t>
  </si>
  <si>
    <t>4640017591069</t>
  </si>
  <si>
    <t>таблетки, покрытые пленочной оболочкой, 1000 мг, 15 шт. - блистеры (2)  - пачки картонные</t>
  </si>
  <si>
    <t>4640017591052</t>
  </si>
  <si>
    <t xml:space="preserve">Вл.Вып.к.Перв.Уп.Втор.Уп.Пр.Акционерное общество "Органика" (АО "Органика"), Россия (4221000630); </t>
  </si>
  <si>
    <t xml:space="preserve">Вл.Вып.к.Перв.Уп.Втор.Уп.Пр.Республиканское унитарное производственное предприятие "Белмедпрепараты" (РУП "Белмедпрепараты"), Республика Беларусь (100049731); </t>
  </si>
  <si>
    <t>Бетагистин Медисорб</t>
  </si>
  <si>
    <t>ЛП-004744</t>
  </si>
  <si>
    <t>4603182001436</t>
  </si>
  <si>
    <t>4603182001467</t>
  </si>
  <si>
    <t>таблетки, покрытые пленочной оболочкой, 500 мг, 120 шт. - банки (1)  - пачки картонные</t>
  </si>
  <si>
    <t>J05AE01</t>
  </si>
  <si>
    <t>Офлоксацин Санофи</t>
  </si>
  <si>
    <t>8594739224995</t>
  </si>
  <si>
    <t>таблетки, покрытые пленочной оболочкой, 200 мг, 10 шт. - упаковки ячейковые контурные (1)  - пачки картонные</t>
  </si>
  <si>
    <t>таблетки, покрытые пленочной оболочкой, 400 мг, 10 шт. - упаковки ячейковые контурные (1)  - пачки картонные</t>
  </si>
  <si>
    <t>таблетки, покрытые пленочной оболочкой, 600 мг, 60 шт. - банки (1)  - пачки картонные</t>
  </si>
  <si>
    <t>Юнидокс Солютаб</t>
  </si>
  <si>
    <t>П N013102/01</t>
  </si>
  <si>
    <t>4607085319209</t>
  </si>
  <si>
    <t>таблетки, покрытые пленочной оболочкой, 500 мг, 60 шт. - банки (1)  - пачки картонные</t>
  </si>
  <si>
    <t xml:space="preserve">Вл.Вып.к.Перв.Уп.Втор.Уп.Пр.Товарищество с ограниченной ответственностью "Kelun-Kazpharm" ("Келун-Казфарм"), Республика Казахстан (120840004709); </t>
  </si>
  <si>
    <t xml:space="preserve">Вл.Вып.к.Перв.Уп.Втор.Уп.Пр.Акционерное общество "Медисорб", Россия (5908002499); </t>
  </si>
  <si>
    <t>таблетки, покрытые пленочной оболочкой, 400 мг, 60 шт. - банки (1)  - пачки картонные</t>
  </si>
  <si>
    <t xml:space="preserve">Вл.Вып.к.Перв.Уп.Втор.Уп.Пр.Публичное акционерное общество "Красфарма" (ПАО "Красфарма"), Россия (2464010490); </t>
  </si>
  <si>
    <t xml:space="preserve">Вл.Байер АГ, Германия (DE123659859); Вып.к.Перв.Уп.Втор.Уп.Пр.Байер АГ, Германия (DE123659859); </t>
  </si>
  <si>
    <t xml:space="preserve">Вл.Вып.к.Перв.Уп.Втор.Уп.Пр.Федеральное государственное унитарное предприятие "МОСКОВСКИЙ ЭНДОКРИННЫЙ ЗАВОД" (ФГУП "МОСКОВСКИЙ ЭНДОКРИННЫЙ ЗАВОД"), Россия (7722059711); </t>
  </si>
  <si>
    <t xml:space="preserve">Вл.Общество с ограниченной ответственностью "Атолл" (ООО "Атолл"), Россия (6345021323); Вып.к.Перв.Уп.Втор.Уп.Пр.Общество с ограниченной ответственностью "Озон" (ООО "Озон"), Россия (6345002063); </t>
  </si>
  <si>
    <t xml:space="preserve">Вл.Акционерное общество "АВВА РУС" (АО "АВВА РУС"), Россия (4347024686); Вып.к.Перв.Уп.Втор.Уп.Пр.Акционерное общество "АВВА РУС" (АО "АВВА РУС"), Россия (4347024686); </t>
  </si>
  <si>
    <t>таблетки, 25 мг, 20 шт. - контурная ячейковая упаковка (1)  - пачка картонная</t>
  </si>
  <si>
    <t xml:space="preserve">Вл.АО "Санофи Россия", Россия (7705018169); Вып.к.Перв.Уп.Втор.Уп.Пр.Зентива к.с., Чешская Республика (CZ49240030 ); </t>
  </si>
  <si>
    <t xml:space="preserve">Вл.Акционерное общество "Фармацевтическое предприятие "Оболенское" (АО "ФП "Оболенское"), Россия (5077009710); Вып.к.Перв.Уп.Втор.Уп.Пр.Акционерное общество "Фармацевтическое предприятие "Оболенское" (АО "ФП "Оболенское"), Россия (5077009710); </t>
  </si>
  <si>
    <t xml:space="preserve">Вл.Общество с ограниченной ответственностью "Нанолек" (ООО "Нанолек"), Россия (7701917006); Вып.к.Перв.Уп.Втор.Уп.Пр.Общество с ограниченной ответственностью "Нанолек" (ООО "Нанолек"), Россия (7701917006); </t>
  </si>
  <si>
    <t xml:space="preserve">Вл.Пфайзер Инк, США (13-5315170); Вып.к.Перв.Уп.Втор.Уп.Пр.Р-Фарм Германия ГмбХ, Германия (DE815498730); </t>
  </si>
  <si>
    <t xml:space="preserve">Вл.Астеллас Фарма Юроп Б.В., Нидерланды (NL001378995B01); Вып.к.Перв.Уп.Втор.Уп.Пр.Закрытое акционерное общество "ЗиО-Здоровье" (ЗАО "ЗиО-Здоровье"), Россия (5036046054); </t>
  </si>
  <si>
    <t>4607098451699</t>
  </si>
  <si>
    <t>8594739224810</t>
  </si>
  <si>
    <t>Бисопролол Велфарм</t>
  </si>
  <si>
    <t>ЛП-005356</t>
  </si>
  <si>
    <t>таблетки кишечнорастворимые, покрытые пленочной оболочкой, 50 мг, 10 шт. - контурная ячейковая упаковка (3)  - пачка картонная</t>
  </si>
  <si>
    <t>таблетки кишечнорастворимые, покрытые пленочной оболочкой, 100 мг, 10 шт. - контурная  ячейковая упаковка (3)  - пачка  картонная</t>
  </si>
  <si>
    <t>порошок для приготовления раствора для внутривенного и внутримышечного введения, 1000 мг,  - флакон (40)  - коробка картонная (для стационаров)</t>
  </si>
  <si>
    <t>ЛП-005020</t>
  </si>
  <si>
    <t>4810133005614</t>
  </si>
  <si>
    <t>4810133005621</t>
  </si>
  <si>
    <t>4810133005454</t>
  </si>
  <si>
    <t xml:space="preserve">Вл.Вып.к.Др. Фальк Фарма ГмбХ, Германия (DE142104856); Перв.Уп.Втор.Уп.Пр.Лозан Фарма ГмбХ, Германия (DE811443563); </t>
  </si>
  <si>
    <t>таблетки, покрытые пленочной оболочкой, 500 мг, 30 шт. - банки (1)  - пачки картонные</t>
  </si>
  <si>
    <t>таблетки пролонгированного действия покрытые пленочной оболочкой, 100 мг, 10 шт. - блистер (1)  - пачки картонные</t>
  </si>
  <si>
    <t xml:space="preserve">Вл.Вып.к.ШТАДА Арцнаймиттель АГ, Германия (DE 112589604); Пр.Фармацеутичи Форменти С.п.А., Италия (00738390152); Перв.Уп.Втор.Уп.Грюненталь ГмбХ, Германия (DE121737755); </t>
  </si>
  <si>
    <t>01.08.2019 20-4-4107477-сниж</t>
  </si>
  <si>
    <t>таблетки пролонгированного действия покрытые пленочной оболочкой, 200 мг, 10 шт. - блистер (1)  - пачки картонные</t>
  </si>
  <si>
    <t>01.08.2019 20-4-4108820-сниж</t>
  </si>
  <si>
    <t>порошок для приготовления раствора для внутривенного и внутримышечного введения, 1 г,  - флакон (1)  - коробка картонная (для стационаров)</t>
  </si>
  <si>
    <t>02.08.2019 525/20-19</t>
  </si>
  <si>
    <t>порошок для приготовления раствора для внутривенного и внутримышечного введения, 0.5 г,  - флакон (1)  - коробка картонная (для стационаров)</t>
  </si>
  <si>
    <t>02.08.2019 526/20-19</t>
  </si>
  <si>
    <t>концентрат для приготовления раствора для инфузий, 0.1 мг/0.2 мл, 0.2 мл - ампулы (10)  - пачки  картонные</t>
  </si>
  <si>
    <t>02.08.2019 527/20-19</t>
  </si>
  <si>
    <t>ДАРУНАВИР-НАНОЛЕК®</t>
  </si>
  <si>
    <t>ЛП-005554</t>
  </si>
  <si>
    <t>02.08.2019 528/20-19</t>
  </si>
  <si>
    <t>4640017591366</t>
  </si>
  <si>
    <t>4640017591359</t>
  </si>
  <si>
    <t xml:space="preserve">Вл.Пр.ЮСБ Фаршим С.А., Швейцария (CHE-103.818.575); Вып.к.Перв.Уп.Втор.Уп.Эйсика Фармасьютикалз С.р.Л., Италия (01924610346); </t>
  </si>
  <si>
    <t>02.08.2019 20-4-4108193-сниж</t>
  </si>
  <si>
    <t xml:space="preserve">Вл.ЮСБ Фаршим С.А., Швейцария (CHE-103.818.575); Вып.к.Перв.Уп.Втор.Уп.Пр.Эйсика Фармасьютикалз С.р.Л., Италия (01924610346); </t>
  </si>
  <si>
    <t>02.08.2019 20-4-4108195-сниж</t>
  </si>
  <si>
    <t>02.08.2019 20-4-4108197-сниж</t>
  </si>
  <si>
    <t>таблетки диспергируемые, 100 мг, 10 шт. - блистер (1)  - пачка картонная</t>
  </si>
  <si>
    <t>02.08.2019 20-4-4108840-сниж</t>
  </si>
  <si>
    <t>02.08.2019 20-4-4105552-сниж</t>
  </si>
  <si>
    <t xml:space="preserve">Вл.ЮСБ Фарма С.А., Бельгия (0403.096.168); Вып.к.Перв.Уп.Втор.Уп.Пр.Акционерное общество "Р-Фарм" (АО "Р-Фарм"), Россия (7726311464); </t>
  </si>
  <si>
    <t>02.08.2019 20-4-4105553-сниж</t>
  </si>
  <si>
    <t>раствор для приема внутрь, 100 мг/мл, 300 мл - флаконы темного стекла (1)  - пачки картонные</t>
  </si>
  <si>
    <t xml:space="preserve">Вл.ЮСБ Фарма С.А., Бельгия (0403.096.168); Вып.к.Перв.Уп.Втор.Уп.Пр.НекстФарма С.а.С., Франция (FR76478404601); </t>
  </si>
  <si>
    <t>02.08.2019 20-4-4105633-сниж</t>
  </si>
  <si>
    <t>концентрат для приготовления раствора для инфузий, 100 мг/мл, 5 мл - флаконы (5)  - упаковки ячейковые контурные (2) - пачки картонные</t>
  </si>
  <si>
    <t xml:space="preserve">Вл.ЮСБ Фарма С.А., Бельгия (0403.096.168); Перв.Уп.Пр.Патеон Италия С.п.А., Италия (12584850155); Вып.к.Втор.Уп.Эйсика Фармасьютикалз С.р.Л., Италия (01924610346); </t>
  </si>
  <si>
    <t>02.08.2019 20-4-4105631-сниж</t>
  </si>
  <si>
    <t>02.08.2019 20-4-4108177-сниж</t>
  </si>
  <si>
    <t>ЛП-005497</t>
  </si>
  <si>
    <t>05.08.2019 529/20-19</t>
  </si>
  <si>
    <t>4680020183318</t>
  </si>
  <si>
    <t>таблетки, покрытые пленочной оболочкой, 600 мг, 5 шт. - упаковки ячейковые контурные (2)  - пачки картонные</t>
  </si>
  <si>
    <t>4680020183301</t>
  </si>
  <si>
    <t>4680020183325</t>
  </si>
  <si>
    <t>Хлорпромазин Органика</t>
  </si>
  <si>
    <t>ЛП-005547</t>
  </si>
  <si>
    <t>05.08.2019 530/20-19</t>
  </si>
  <si>
    <t>4602424008776</t>
  </si>
  <si>
    <t>05.08.2019 531/20-19</t>
  </si>
  <si>
    <t>таблетки, покрытые пленочной оболочкой, 500 мг, 10 шт. - контурная ячейковая упаковка (1)  - пачка картонная</t>
  </si>
  <si>
    <t>05.08.2019 532/20-19</t>
  </si>
  <si>
    <t>капсулы, 2 мг, 10 шт. - контурная ячейковая упаковка (3)  - пачка картонная</t>
  </si>
  <si>
    <t>05.08.2019 533/20-19</t>
  </si>
  <si>
    <t>таблетки, покрытые пленочной оболочкой, 200 мг, 10 шт. - блистеры (1)  - пачка  картонная</t>
  </si>
  <si>
    <t>05.08.2019 534/20-19</t>
  </si>
  <si>
    <t>таблетки покрытые оболочкой, 500000 ЕД, 10 шт - упаковки ячейковые контурные (2)  - пачка каротонная</t>
  </si>
  <si>
    <t>05.08.2019 535/20-19</t>
  </si>
  <si>
    <t>таблетки покрытые оболочкой, 0.2 г, 10 шт. - упаковки ячейковые контурные (2)  - пачки картонные</t>
  </si>
  <si>
    <t>Р N001959/01</t>
  </si>
  <si>
    <t>05.08.2019 536/20-19</t>
  </si>
  <si>
    <t>Винорелбин Келун-Казфарм</t>
  </si>
  <si>
    <t>ЛП-005282</t>
  </si>
  <si>
    <t>05.08.2019 537/20-19</t>
  </si>
  <si>
    <t>4870208030385</t>
  </si>
  <si>
    <t>4870208030392</t>
  </si>
  <si>
    <t>05.08.2019 538/20-19</t>
  </si>
  <si>
    <t>раствор для приема внутрь, 4 %, 125 мл - флаконы (1)  / в комплекте со шприцем-дозатором / - пачки картонные</t>
  </si>
  <si>
    <t xml:space="preserve">Вл.Санофи-Авентис Франс, Франция (FR42403335904); Вып.к.Перв.Уп.Втор.Уп.Пр.А.Наттерманн энд Сие. ГмбХ, Германия (DE811160062); </t>
  </si>
  <si>
    <t>05.08.2019 539/20-19</t>
  </si>
  <si>
    <t>раствор для приема внутрь, 4%, 30 мл - флаконы с капельницей (1)  - пачки картонные</t>
  </si>
  <si>
    <t xml:space="preserve">Вл.Мерк Сантэ С.а.С., Франция (572028033); Вып.к.Перв.Уп.Втор.Уп.Пр.Общество с ограниченной ответственностью "Нанолек" (ООО "Нанолек"), Россия (7701917006); </t>
  </si>
  <si>
    <t>06.08.2019 20-4-4109107-сниж</t>
  </si>
  <si>
    <t>06.08.2019 20-4-4109108-сниж</t>
  </si>
  <si>
    <t>концентрат для приготовления раствора для инфузий, 20 мг/мл, 1 мл - флаконы (1)  - пачки  картонные</t>
  </si>
  <si>
    <t>06.08.2019 20-4-4108935-сниж</t>
  </si>
  <si>
    <t>концентрат для приготовления раствора для инфузий, 20 мг/мл, 4 мл - флаконы (1)  - пачки  картонные</t>
  </si>
  <si>
    <t>концентрат для приготовления раствора для инфузий, 20 мг/мл, 2 мл - флаконы (1)  - пачки  картонные</t>
  </si>
  <si>
    <t xml:space="preserve">Вл.Вып.к.Др. Фальк Фарма ГмбХ, Германия (DE142104856); Перв.Уп.Втор.Уп.Пр.Аллфамед Фарбил Арцнаймиттель ГмбХ, Германия (DE206628903); </t>
  </si>
  <si>
    <t>06.08.2019 20-4-4108725-сниж</t>
  </si>
  <si>
    <t>07.08.2019 540/20-19</t>
  </si>
  <si>
    <t>07.08.2019 541/20-19</t>
  </si>
  <si>
    <t>Савир®500</t>
  </si>
  <si>
    <t xml:space="preserve">Вл.Хетеро Лабс Лимитед, Индия (000000000000); Вып.к.Перв.Уп.Втор.Уп.Пр.Общество с ограниченной ответственностью "МАКИЗ-ФАРМА" (ООО "МАКИЗ-ФАРМА"), Россия (7722767217); </t>
  </si>
  <si>
    <t>ЛП-005588</t>
  </si>
  <si>
    <t>07.08.2019 542/20-19</t>
  </si>
  <si>
    <t>4610011971747</t>
  </si>
  <si>
    <t>4610011971761</t>
  </si>
  <si>
    <t>4610011971754</t>
  </si>
  <si>
    <t>07.08.2019 543/20-19</t>
  </si>
  <si>
    <t>Флуимуцил®</t>
  </si>
  <si>
    <t>гранулы для приготовления раствора для приема внутрь, 200 мг, 1 г - пакетики многослойные ламинированные (20)  - пачки картонные</t>
  </si>
  <si>
    <t xml:space="preserve">Вл.Вып.к.Перв.Уп.Втор.Уп.Пр.Замбон Свитцерланд Лтд, Швейцария (CHE-101.333.338); </t>
  </si>
  <si>
    <t>06.08.2019 20-4-4109071-сниж</t>
  </si>
  <si>
    <t>07.08.2019 544/20-19</t>
  </si>
  <si>
    <t>таблетки, покрытые пленочной оболочкой, 5 мг, 7 шт. - контурная ячейковая  упаковка (1)  - пачка  картонная</t>
  </si>
  <si>
    <t>07.08.2019 545/20-19</t>
  </si>
  <si>
    <t>4650099785362</t>
  </si>
  <si>
    <t>таблетки, покрытые пленочной оболочкой, 10 мг, 7 шт. - контурная ячейковая упаковка (2)  - пачка картонная</t>
  </si>
  <si>
    <t>4650099785577</t>
  </si>
  <si>
    <t>таблетки, покрытые пленочной оболочкой, 10 мг, 7 шт. - контурная ячейковая упаковка (3)  - пачка картонная</t>
  </si>
  <si>
    <t>4650099785584</t>
  </si>
  <si>
    <t>таблетки, покрытые пленочной оболочкой, 5 мг, 7 шт. - контурная ячейковая упаковка (200)  - тара картонная ( для стационаров)</t>
  </si>
  <si>
    <t>4650099785768</t>
  </si>
  <si>
    <t>таблетки, покрытые пленочной оболочкой, 5 мг, 7 шт. - контурная ячейковая  упаковка (2)  - пачка картонная</t>
  </si>
  <si>
    <t>4650099785379</t>
  </si>
  <si>
    <t>таблетки, покрытые пленочной оболочкой, 10 мг, 14 шт. - контурная ячейковая упаковка (2)  - пачка картонная</t>
  </si>
  <si>
    <t>4650099785676</t>
  </si>
  <si>
    <t>таблетки, покрытые пленочной оболочкой, 10 мг, 14 шт. - контурная ячейковая упаковка (3)  - пачка картонная</t>
  </si>
  <si>
    <t>4650099785683</t>
  </si>
  <si>
    <t>таблетки, покрытые пленочной оболочкой, 10 мг, 7 шт. - контурная ячейковая упаковка (4)  - пачка картонная</t>
  </si>
  <si>
    <t>4650099785591</t>
  </si>
  <si>
    <t>таблетки, покрытые пленочной оболочкой, 5 мг, 14 шт. - контурная ячейковая упаковка (1)  - пачка картонная</t>
  </si>
  <si>
    <t>4650099785461</t>
  </si>
  <si>
    <t>таблетки, покрытые пленочной оболочкой, 5 мг, 14 шт. - контурная ячейковая  упаковка (2)  - пачка картонная</t>
  </si>
  <si>
    <t>4650099785478</t>
  </si>
  <si>
    <t>таблетки, покрытые пленочной оболочкой, 10 мг, 14 шт. - контурная ячейковая упаковка (4)  - пачка картонная</t>
  </si>
  <si>
    <t>4650099785690</t>
  </si>
  <si>
    <t>таблетки, покрытые пленочной оболочкой, 5 мг, 7 шт. - контурная ячейковая  упаковка (3)  - пачка картонная</t>
  </si>
  <si>
    <t>4650099785386</t>
  </si>
  <si>
    <t>таблетки, покрытые пленочной оболочкой, 10 мг, 7 шт. - контурная ячейковая упаковка (5)  - пачка картонная</t>
  </si>
  <si>
    <t>4650099785706</t>
  </si>
  <si>
    <t>таблетки, покрытые пленочной оболочкой, 10 мг, 7 шт. - контурная ячейковая упаковка (6)  - пачка картонная</t>
  </si>
  <si>
    <t>4650099785614</t>
  </si>
  <si>
    <t>таблетки, покрытые пленочной оболочкой, 5 мг, 14 шт. - контурная ячейковая упаковка (3)  - пачка картонная</t>
  </si>
  <si>
    <t>4650099785485</t>
  </si>
  <si>
    <t>таблетки, покрытые пленочной оболочкой, 5 мг, 14 шт. - контурная ячейковая упаковка (4)  - пачка картонная</t>
  </si>
  <si>
    <t>4650099785492</t>
  </si>
  <si>
    <t>таблетки, покрытые пленочной оболочкой, 5 мг, 7 шт. - контурная ячейковая  упаковка (4)  - пачка картонная</t>
  </si>
  <si>
    <t>4650099785393</t>
  </si>
  <si>
    <t>таблетки, покрытые пленочной оболочкой, 5 мг, 7 шт. - контурная ячейковая  упаковка (5)  - пачка картонная</t>
  </si>
  <si>
    <t>4650099785409</t>
  </si>
  <si>
    <t>таблетки, покрытые пленочной оболочкой, 10 мг, 14 шт. - контурная ячейковая упаковка (5)  - пачка картонная</t>
  </si>
  <si>
    <t>таблетки, покрытые пленочной оболочкой, 5 мг, 14 шт. - контурная ячейковая упаковка (5)  - пачка картонная</t>
  </si>
  <si>
    <t>4650099785508</t>
  </si>
  <si>
    <t>таблетки, покрытые пленочной оболочкой, 10 мг, 14 шт. - контурная ячейковая упаковка (6)  - пачка картонная</t>
  </si>
  <si>
    <t>4650099785713</t>
  </si>
  <si>
    <t>таблетки, покрытые пленочной оболочкой, 10 мг, 14 шт. - контурная ячейковая  упаковка (7)  - пачка картонная</t>
  </si>
  <si>
    <t>4650099785720</t>
  </si>
  <si>
    <t>таблетки, покрытые пленочной оболочкой, 10 мг, 7 шт. - контурная ячейковая упаковка (7)  - пачка картонная</t>
  </si>
  <si>
    <t>4650099785621</t>
  </si>
  <si>
    <t>таблетки, покрытые пленочной оболочкой, 10 мг, 7 шт. - контурная ячейковая упаковка (8)  - пачка картонная</t>
  </si>
  <si>
    <t>4650099785638</t>
  </si>
  <si>
    <t>таблетки, покрытые пленочной оболочкой, 5 мг, 14 шт. - контурная ячейковая  упаковка (6)  - пачка картонная</t>
  </si>
  <si>
    <t>4650099785515</t>
  </si>
  <si>
    <t>таблетки, покрытые пленочной оболочкой, 5 мг, 14 шт. - контурная ячейковая упаковка (7)  - пачка картонная</t>
  </si>
  <si>
    <t>4650099785522</t>
  </si>
  <si>
    <t>таблетки, покрытые пленочной оболочкой, 5 мг, 7 шт. - контурная ячейковая упаковка (6)  - пачка картонная</t>
  </si>
  <si>
    <t>4650099785416</t>
  </si>
  <si>
    <t>таблетки, покрытые пленочной оболочкой, 5 мг, 7 шт. - контурная ячейковая упаковка (7)  - пачка  картонная</t>
  </si>
  <si>
    <t>4650099785423</t>
  </si>
  <si>
    <t>таблетки, покрытые пленочной оболочкой, 10 мг, 7 шт. - контурная ячейковая упаковка (9)  - пачка картонная</t>
  </si>
  <si>
    <t>4650099785645</t>
  </si>
  <si>
    <t>таблетки, покрытые пленочной оболочкой, 10 мг, 14 шт. - контурная ячейковая упаковка (8)  - пачка картонная</t>
  </si>
  <si>
    <t>4650099785737</t>
  </si>
  <si>
    <t>таблетки, покрытые пленочной оболочкой, 5 мг, 14 шт. - контурная ячейковая упаковка (8)  - пачка картонная</t>
  </si>
  <si>
    <t>4650099785539</t>
  </si>
  <si>
    <t>таблетки, покрытые пленочной оболочкой, 10 мг, 7 шт. - контурная ячейковая упаковка (10)  - пачка картонная</t>
  </si>
  <si>
    <t>4650099785652</t>
  </si>
  <si>
    <t>таблетки, покрытые пленочной оболочкой, 5 мг, 7 шт. - контурная ячейковая  упаковка (8)  - пачка картонная</t>
  </si>
  <si>
    <t>4650099785430</t>
  </si>
  <si>
    <t>таблетки, покрытые пленочной оболочкой, 10 мг, 7 шт. - контурная ячейковая упаковка (200)  - тара картонная ( для стационаров)</t>
  </si>
  <si>
    <t>4650099785782</t>
  </si>
  <si>
    <t>таблетки, покрытые пленочной оболочкой, 5 мг, 14 шт. - контурная ячейковая упаковка (9)  - пачка картонная</t>
  </si>
  <si>
    <t>4650099785546</t>
  </si>
  <si>
    <t>таблетки, покрытые пленочной оболочкой, 10 мг, 14 шт. - контурная ячейковая упаковка (9)  - пачка картонная</t>
  </si>
  <si>
    <t>4650099785744</t>
  </si>
  <si>
    <t>таблетки, покрытые пленочной оболочкой, 5 мг, 14 шт. - контурная ячейковая упаковка (10)  - пачка картонная</t>
  </si>
  <si>
    <t>4650099785553</t>
  </si>
  <si>
    <t>таблетки, покрытые пленочной оболочкой, 5 мг, 7 шт. - контурная ячейковая  упаковка (9)  - пачка картонная</t>
  </si>
  <si>
    <t>4650099785447</t>
  </si>
  <si>
    <t>таблетки, покрытые пленочной оболочкой, 10 мг, 14 шт. - контурная ячейковая упаковка (1)  - пачка картонная</t>
  </si>
  <si>
    <t>4650099785669</t>
  </si>
  <si>
    <t>таблетки, покрытые пленочной оболочкой, 5 мг, 14 шт. - контурная ячейковая упаковка (200)  - тара картонная ( для стационаров)</t>
  </si>
  <si>
    <t>4650099785775</t>
  </si>
  <si>
    <t>таблетки, покрытые пленочной оболочкой, 10 мг, 14 шт. - контурная ячейковая упаковка (10)  - пачка картонная</t>
  </si>
  <si>
    <t>4650099785751</t>
  </si>
  <si>
    <t>таблетки, покрытые пленочной оболочкой, 10 мг, 7 шт. - контурная ячейковая  упаковка (1)  - пачка картонная</t>
  </si>
  <si>
    <t>4650099785560</t>
  </si>
  <si>
    <t>таблетки, покрытые пленочной оболочкой, 5 мг, 7 шт. - контурная ячейковая упаковка (10)  - пачка картонная</t>
  </si>
  <si>
    <t>4650099785454</t>
  </si>
  <si>
    <t>таблетки, покрытые пленочной оболочкой, 10 мг, 14 шт. - контурная ячейковая упаковка (200)  - тара картонная ( для стационаров)</t>
  </si>
  <si>
    <t>4650099785799</t>
  </si>
  <si>
    <t>Морфин лонг</t>
  </si>
  <si>
    <t>таблетки с пролонгированным высвобождением, покрытые пленочной оболочкой, 100 мг, 10 шт. - упаковки ячейковые контурные (2)  - пачки картонные</t>
  </si>
  <si>
    <t>ЛП-005473</t>
  </si>
  <si>
    <t>07.08.2019 546/20-19</t>
  </si>
  <si>
    <t>4602676009804</t>
  </si>
  <si>
    <t>таблетки с пролонгированным высвобождением, покрытые пленочной оболочкой, 10 мг, 10 шт. - упаковки ячейковые контурные (2)  - пачки картонные</t>
  </si>
  <si>
    <t>4602676009743</t>
  </si>
  <si>
    <t>таблетки с пролонгированным высвобождением, покрытые пленочной оболочкой, 30 мг, 10 шт. - упаковки ячейковые контурные (2)  - пачки картонные</t>
  </si>
  <si>
    <t>4602676009767</t>
  </si>
  <si>
    <t>таблетки с пролонгированным высвобождением, покрытые пленочной оболочкой, 60 мг, 10 шт. - упаковки ячейковые контурные (2)  - пачки картонные</t>
  </si>
  <si>
    <t>4602676009781</t>
  </si>
  <si>
    <t>Предель-ная оптовая надбавка, руб</t>
  </si>
  <si>
    <t>Предель-ная розничная надбавка, руб.</t>
  </si>
  <si>
    <t>Предель-ная розничная цена на лекарственный препарат, руб. (без НДС)</t>
  </si>
  <si>
    <t>Предель-ная розничная цена на лекарственный препарат, руб. (с НДС)</t>
  </si>
  <si>
    <t xml:space="preserve">Государственный реестр предельных розничных цен  на лекарственные препараты, 
включенные в перечень жизненно необходимых и важнейших лекарственных препаратов,                                 по Ивановской области (дополнение 01.08 - 10.08.2019)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</si>
</sst>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91" formatCode="[$-10419]###\ ###"/>
    <numFmt numFmtId="192" formatCode="[$-10419]###\ ###\ ##0.00"/>
  </numFmts>
  <fonts count="9" x14ac:knownFonts="1">
    <font>
      <sz val="10"/>
      <name val="Arial"/>
    </font>
    <font>
      <b/>
      <sz val="8"/>
      <color indexed="8"/>
      <name val="Times New Roman"/>
      <charset val="204"/>
    </font>
    <font>
      <sz val="11"/>
      <color indexed="8"/>
      <name val="Calibri"/>
      <charset val="204"/>
    </font>
    <font>
      <sz val="10"/>
      <color indexed="8"/>
      <name val="Calibri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6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  <fill>
      <patternFill patternType="solid">
        <fgColor indexed="13"/>
        <bgColor indexed="64"/>
      </patternFill>
    </fill>
    <fill>
      <patternFill patternType="solid">
        <fgColor theme="2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 readingOrder="1"/>
      <protection locked="0"/>
    </xf>
    <xf numFmtId="0" fontId="2" fillId="0" borderId="1" xfId="0" applyFont="1" applyBorder="1" applyAlignment="1" applyProtection="1">
      <alignment horizontal="left" vertical="top" wrapText="1" readingOrder="1"/>
      <protection locked="0"/>
    </xf>
    <xf numFmtId="0" fontId="2" fillId="0" borderId="1" xfId="0" applyFont="1" applyBorder="1" applyAlignment="1" applyProtection="1">
      <alignment vertical="top" wrapText="1" readingOrder="1"/>
      <protection locked="0"/>
    </xf>
    <xf numFmtId="191" fontId="2" fillId="0" borderId="1" xfId="0" applyNumberFormat="1" applyFont="1" applyBorder="1" applyAlignment="1" applyProtection="1">
      <alignment horizontal="center" vertical="top" wrapText="1" readingOrder="1"/>
      <protection locked="0"/>
    </xf>
    <xf numFmtId="192" fontId="2" fillId="0" borderId="1" xfId="0" applyNumberFormat="1" applyFont="1" applyBorder="1" applyAlignment="1" applyProtection="1">
      <alignment vertical="top" wrapText="1" readingOrder="1"/>
      <protection locked="0"/>
    </xf>
    <xf numFmtId="0" fontId="2" fillId="0" borderId="1" xfId="0" applyFont="1" applyBorder="1" applyAlignment="1" applyProtection="1">
      <alignment horizontal="center" vertical="top" wrapText="1" readingOrder="1"/>
      <protection locked="0"/>
    </xf>
    <xf numFmtId="0" fontId="3" fillId="0" borderId="1" xfId="0" applyFont="1" applyBorder="1" applyAlignment="1" applyProtection="1">
      <alignment horizontal="center" vertical="top" wrapText="1" readingOrder="1"/>
      <protection locked="0"/>
    </xf>
    <xf numFmtId="0" fontId="4" fillId="4" borderId="2" xfId="0" applyFont="1" applyFill="1" applyBorder="1" applyAlignment="1">
      <alignment horizontal="center" vertical="center" wrapText="1"/>
    </xf>
    <xf numFmtId="2" fontId="6" fillId="0" borderId="3" xfId="1" applyNumberFormat="1" applyFont="1" applyBorder="1" applyAlignment="1">
      <alignment horizontal="right" vertical="top" wrapText="1"/>
    </xf>
    <xf numFmtId="2" fontId="6" fillId="0" borderId="3" xfId="0" applyNumberFormat="1" applyFont="1" applyBorder="1" applyAlignment="1">
      <alignment horizontal="right" vertical="top"/>
    </xf>
    <xf numFmtId="2" fontId="7" fillId="0" borderId="3" xfId="1" applyNumberFormat="1" applyFont="1" applyBorder="1" applyAlignment="1">
      <alignment horizontal="right" vertical="top" wrapText="1"/>
    </xf>
    <xf numFmtId="2" fontId="7" fillId="3" borderId="3" xfId="1" applyNumberFormat="1" applyFont="1" applyFill="1" applyBorder="1" applyAlignment="1">
      <alignment wrapText="1"/>
    </xf>
    <xf numFmtId="2" fontId="6" fillId="3" borderId="3" xfId="0" applyNumberFormat="1" applyFont="1" applyFill="1" applyBorder="1"/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3"/>
  <sheetViews>
    <sheetView tabSelected="1" zoomScale="60" zoomScaleNormal="60" workbookViewId="0">
      <selection activeCell="R5" sqref="R5"/>
    </sheetView>
  </sheetViews>
  <sheetFormatPr defaultRowHeight="12.75" x14ac:dyDescent="0.2"/>
  <cols>
    <col min="3" max="3" width="14.85546875" customWidth="1"/>
    <col min="4" max="4" width="27" customWidth="1"/>
    <col min="7" max="7" width="11.28515625" customWidth="1"/>
    <col min="8" max="8" width="11" customWidth="1"/>
    <col min="9" max="9" width="10.7109375" customWidth="1"/>
    <col min="10" max="10" width="10.5703125" customWidth="1"/>
    <col min="11" max="11" width="10.42578125" customWidth="1"/>
  </cols>
  <sheetData>
    <row r="1" spans="1:15" ht="62.25" customHeight="1" x14ac:dyDescent="0.3">
      <c r="A1" s="14" t="s">
        <v>439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8.25" customHeight="1" x14ac:dyDescent="0.2"/>
    <row r="3" spans="1:15" ht="114.75" x14ac:dyDescent="0.2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8" t="s">
        <v>435</v>
      </c>
      <c r="I3" s="8" t="s">
        <v>436</v>
      </c>
      <c r="J3" s="8" t="s">
        <v>437</v>
      </c>
      <c r="K3" s="8" t="s">
        <v>438</v>
      </c>
      <c r="L3" s="1" t="s">
        <v>8</v>
      </c>
      <c r="M3" s="1" t="s">
        <v>9</v>
      </c>
      <c r="N3" s="1" t="s">
        <v>10</v>
      </c>
      <c r="O3" s="1" t="s">
        <v>11</v>
      </c>
    </row>
    <row r="4" spans="1:15" ht="105" customHeight="1" x14ac:dyDescent="0.2">
      <c r="A4" s="2" t="s">
        <v>12</v>
      </c>
      <c r="B4" s="3" t="s">
        <v>13</v>
      </c>
      <c r="C4" s="3" t="s">
        <v>256</v>
      </c>
      <c r="D4" s="3" t="s">
        <v>229</v>
      </c>
      <c r="E4" s="3" t="s">
        <v>118</v>
      </c>
      <c r="F4" s="4">
        <v>10</v>
      </c>
      <c r="G4" s="5">
        <v>5029.92</v>
      </c>
      <c r="H4" s="11">
        <f>G4*0.12</f>
        <v>603.59039999999993</v>
      </c>
      <c r="I4" s="10">
        <f>G4*0.18</f>
        <v>905.38559999999995</v>
      </c>
      <c r="J4" s="10">
        <f>G4+(G4*0.12)+(G4*0.18)</f>
        <v>6538.8959999999997</v>
      </c>
      <c r="K4" s="10">
        <f t="shared" ref="K4:K35" si="0">J4*1.1</f>
        <v>7192.7856000000002</v>
      </c>
      <c r="L4" s="6"/>
      <c r="M4" s="3" t="s">
        <v>14</v>
      </c>
      <c r="N4" s="6" t="s">
        <v>257</v>
      </c>
      <c r="O4" s="7" t="s">
        <v>235</v>
      </c>
    </row>
    <row r="5" spans="1:15" ht="189.75" customHeight="1" x14ac:dyDescent="0.2">
      <c r="A5" s="2" t="s">
        <v>18</v>
      </c>
      <c r="B5" s="3" t="s">
        <v>152</v>
      </c>
      <c r="C5" s="3" t="s">
        <v>239</v>
      </c>
      <c r="D5" s="3" t="s">
        <v>230</v>
      </c>
      <c r="E5" s="3" t="s">
        <v>122</v>
      </c>
      <c r="F5" s="4">
        <v>30</v>
      </c>
      <c r="G5" s="5">
        <v>45.52</v>
      </c>
      <c r="H5" s="9">
        <f>G5*0.18</f>
        <v>8.1936</v>
      </c>
      <c r="I5" s="10">
        <f>G5*0.31</f>
        <v>14.1112</v>
      </c>
      <c r="J5" s="10">
        <f>G5+(G5*0.18)+(G5*0.31)</f>
        <v>67.824799999999996</v>
      </c>
      <c r="K5" s="10">
        <f t="shared" si="0"/>
        <v>74.607280000000003</v>
      </c>
      <c r="L5" s="6"/>
      <c r="M5" s="3" t="s">
        <v>80</v>
      </c>
      <c r="N5" s="6" t="s">
        <v>255</v>
      </c>
      <c r="O5" s="7" t="s">
        <v>82</v>
      </c>
    </row>
    <row r="6" spans="1:15" ht="141" customHeight="1" x14ac:dyDescent="0.2">
      <c r="A6" s="2" t="s">
        <v>18</v>
      </c>
      <c r="B6" s="3" t="s">
        <v>152</v>
      </c>
      <c r="C6" s="3" t="s">
        <v>238</v>
      </c>
      <c r="D6" s="3" t="s">
        <v>230</v>
      </c>
      <c r="E6" s="3" t="s">
        <v>122</v>
      </c>
      <c r="F6" s="4">
        <v>30</v>
      </c>
      <c r="G6" s="5">
        <v>41.56</v>
      </c>
      <c r="H6" s="9">
        <f>G6*0.18</f>
        <v>7.4808000000000003</v>
      </c>
      <c r="I6" s="10">
        <f>G6*0.31</f>
        <v>12.883600000000001</v>
      </c>
      <c r="J6" s="10">
        <f>G6+(G6*0.18)+(G6*0.31)</f>
        <v>61.924400000000006</v>
      </c>
      <c r="K6" s="10">
        <f t="shared" si="0"/>
        <v>68.11684000000001</v>
      </c>
      <c r="L6" s="6"/>
      <c r="M6" s="3" t="s">
        <v>80</v>
      </c>
      <c r="N6" s="6" t="s">
        <v>255</v>
      </c>
      <c r="O6" s="7" t="s">
        <v>81</v>
      </c>
    </row>
    <row r="7" spans="1:15" ht="105" x14ac:dyDescent="0.2">
      <c r="A7" s="2" t="s">
        <v>22</v>
      </c>
      <c r="B7" s="3" t="s">
        <v>205</v>
      </c>
      <c r="C7" s="3" t="s">
        <v>127</v>
      </c>
      <c r="D7" s="3" t="s">
        <v>221</v>
      </c>
      <c r="E7" s="3" t="s">
        <v>120</v>
      </c>
      <c r="F7" s="4">
        <v>30</v>
      </c>
      <c r="G7" s="5">
        <v>218.47</v>
      </c>
      <c r="H7" s="11">
        <f>G7*0.15</f>
        <v>32.770499999999998</v>
      </c>
      <c r="I7" s="10">
        <f>G7*0.25</f>
        <v>54.6175</v>
      </c>
      <c r="J7" s="10">
        <f>G7+(G7*0.15)+(G7*0.25)</f>
        <v>305.858</v>
      </c>
      <c r="K7" s="10">
        <f t="shared" si="0"/>
        <v>336.44380000000001</v>
      </c>
      <c r="L7" s="6"/>
      <c r="M7" s="3" t="s">
        <v>206</v>
      </c>
      <c r="N7" s="6" t="s">
        <v>307</v>
      </c>
      <c r="O7" s="7" t="s">
        <v>207</v>
      </c>
    </row>
    <row r="8" spans="1:15" ht="105" x14ac:dyDescent="0.2">
      <c r="A8" s="2" t="s">
        <v>22</v>
      </c>
      <c r="B8" s="3" t="s">
        <v>205</v>
      </c>
      <c r="C8" s="3" t="s">
        <v>128</v>
      </c>
      <c r="D8" s="3" t="s">
        <v>221</v>
      </c>
      <c r="E8" s="3" t="s">
        <v>120</v>
      </c>
      <c r="F8" s="4">
        <v>30</v>
      </c>
      <c r="G8" s="5">
        <v>257.45999999999998</v>
      </c>
      <c r="H8" s="11">
        <f>G8*0.15</f>
        <v>38.618999999999993</v>
      </c>
      <c r="I8" s="10">
        <f>G8*0.25</f>
        <v>64.364999999999995</v>
      </c>
      <c r="J8" s="10">
        <f>G8+(G8*0.15)+(G8*0.25)</f>
        <v>360.44399999999996</v>
      </c>
      <c r="K8" s="10">
        <f t="shared" si="0"/>
        <v>396.48840000000001</v>
      </c>
      <c r="L8" s="6"/>
      <c r="M8" s="3" t="s">
        <v>206</v>
      </c>
      <c r="N8" s="6" t="s">
        <v>307</v>
      </c>
      <c r="O8" s="7" t="s">
        <v>208</v>
      </c>
    </row>
    <row r="9" spans="1:15" ht="180" x14ac:dyDescent="0.2">
      <c r="A9" s="2" t="s">
        <v>23</v>
      </c>
      <c r="B9" s="3" t="s">
        <v>236</v>
      </c>
      <c r="C9" s="3" t="s">
        <v>378</v>
      </c>
      <c r="D9" s="3" t="s">
        <v>189</v>
      </c>
      <c r="E9" s="3" t="s">
        <v>129</v>
      </c>
      <c r="F9" s="4">
        <v>98</v>
      </c>
      <c r="G9" s="5">
        <v>670.12</v>
      </c>
      <c r="H9" s="11">
        <f>G9*0.12</f>
        <v>80.414400000000001</v>
      </c>
      <c r="I9" s="10">
        <f>G9*0.18</f>
        <v>120.6216</v>
      </c>
      <c r="J9" s="10">
        <f>G9+(G9*0.12)+(G9*0.18)</f>
        <v>871.15599999999995</v>
      </c>
      <c r="K9" s="10">
        <f t="shared" si="0"/>
        <v>958.27160000000003</v>
      </c>
      <c r="L9" s="6"/>
      <c r="M9" s="3" t="s">
        <v>237</v>
      </c>
      <c r="N9" s="6" t="s">
        <v>337</v>
      </c>
      <c r="O9" s="7" t="s">
        <v>379</v>
      </c>
    </row>
    <row r="10" spans="1:15" ht="180" x14ac:dyDescent="0.2">
      <c r="A10" s="2" t="s">
        <v>23</v>
      </c>
      <c r="B10" s="3" t="s">
        <v>236</v>
      </c>
      <c r="C10" s="3" t="s">
        <v>412</v>
      </c>
      <c r="D10" s="3" t="s">
        <v>189</v>
      </c>
      <c r="E10" s="3" t="s">
        <v>129</v>
      </c>
      <c r="F10" s="4">
        <v>14</v>
      </c>
      <c r="G10" s="5">
        <v>97.26</v>
      </c>
      <c r="H10" s="11">
        <f>G10*0.15</f>
        <v>14.589</v>
      </c>
      <c r="I10" s="10">
        <f>G10*0.25</f>
        <v>24.315000000000001</v>
      </c>
      <c r="J10" s="10">
        <f>G10+(G10*0.15)+(G10*0.25)</f>
        <v>136.16400000000002</v>
      </c>
      <c r="K10" s="10">
        <f t="shared" si="0"/>
        <v>149.78040000000004</v>
      </c>
      <c r="L10" s="6"/>
      <c r="M10" s="3" t="s">
        <v>237</v>
      </c>
      <c r="N10" s="6" t="s">
        <v>337</v>
      </c>
      <c r="O10" s="7" t="s">
        <v>413</v>
      </c>
    </row>
    <row r="11" spans="1:15" ht="180" x14ac:dyDescent="0.2">
      <c r="A11" s="2" t="s">
        <v>23</v>
      </c>
      <c r="B11" s="3" t="s">
        <v>236</v>
      </c>
      <c r="C11" s="3" t="s">
        <v>416</v>
      </c>
      <c r="D11" s="3" t="s">
        <v>189</v>
      </c>
      <c r="E11" s="3" t="s">
        <v>129</v>
      </c>
      <c r="F11" s="4">
        <v>140</v>
      </c>
      <c r="G11" s="5">
        <v>957.32</v>
      </c>
      <c r="H11" s="11">
        <f>G11*0.12</f>
        <v>114.8784</v>
      </c>
      <c r="I11" s="10">
        <f>G11*0.18</f>
        <v>172.3176</v>
      </c>
      <c r="J11" s="10">
        <f>G11+(G11*0.12)+(G11*0.18)</f>
        <v>1244.5160000000001</v>
      </c>
      <c r="K11" s="10">
        <f t="shared" si="0"/>
        <v>1368.9676000000002</v>
      </c>
      <c r="L11" s="6"/>
      <c r="M11" s="3" t="s">
        <v>237</v>
      </c>
      <c r="N11" s="6" t="s">
        <v>337</v>
      </c>
      <c r="O11" s="7" t="s">
        <v>417</v>
      </c>
    </row>
    <row r="12" spans="1:15" ht="186" customHeight="1" x14ac:dyDescent="0.2">
      <c r="A12" s="2" t="s">
        <v>23</v>
      </c>
      <c r="B12" s="3" t="s">
        <v>236</v>
      </c>
      <c r="C12" s="3" t="s">
        <v>347</v>
      </c>
      <c r="D12" s="3" t="s">
        <v>189</v>
      </c>
      <c r="E12" s="3" t="s">
        <v>129</v>
      </c>
      <c r="F12" s="4">
        <v>28</v>
      </c>
      <c r="G12" s="5">
        <v>194.52</v>
      </c>
      <c r="H12" s="11">
        <f>G12*0.15</f>
        <v>29.178000000000001</v>
      </c>
      <c r="I12" s="10">
        <f>G12*0.25</f>
        <v>48.63</v>
      </c>
      <c r="J12" s="10">
        <f>G12+(G12*0.15)+(G12*0.25)</f>
        <v>272.32800000000003</v>
      </c>
      <c r="K12" s="10">
        <f t="shared" si="0"/>
        <v>299.56080000000009</v>
      </c>
      <c r="L12" s="6"/>
      <c r="M12" s="3" t="s">
        <v>237</v>
      </c>
      <c r="N12" s="6" t="s">
        <v>337</v>
      </c>
      <c r="O12" s="7" t="s">
        <v>348</v>
      </c>
    </row>
    <row r="13" spans="1:15" ht="126" customHeight="1" x14ac:dyDescent="0.2">
      <c r="A13" s="2" t="s">
        <v>23</v>
      </c>
      <c r="B13" s="3" t="s">
        <v>236</v>
      </c>
      <c r="C13" s="3" t="s">
        <v>422</v>
      </c>
      <c r="D13" s="3" t="s">
        <v>189</v>
      </c>
      <c r="E13" s="3" t="s">
        <v>129</v>
      </c>
      <c r="F13" s="4">
        <v>2800</v>
      </c>
      <c r="G13" s="5">
        <v>19146.400000000001</v>
      </c>
      <c r="H13" s="11">
        <f>G13*0.12</f>
        <v>2297.5680000000002</v>
      </c>
      <c r="I13" s="10">
        <f>G13*0.18</f>
        <v>3446.3520000000003</v>
      </c>
      <c r="J13" s="10">
        <f>G13+(G13*0.12)+(G13*0.18)</f>
        <v>24890.32</v>
      </c>
      <c r="K13" s="10">
        <f t="shared" si="0"/>
        <v>27379.352000000003</v>
      </c>
      <c r="L13" s="6"/>
      <c r="M13" s="3" t="s">
        <v>237</v>
      </c>
      <c r="N13" s="6" t="s">
        <v>337</v>
      </c>
      <c r="O13" s="7" t="s">
        <v>423</v>
      </c>
    </row>
    <row r="14" spans="1:15" ht="159" customHeight="1" x14ac:dyDescent="0.2">
      <c r="A14" s="2" t="s">
        <v>23</v>
      </c>
      <c r="B14" s="3" t="s">
        <v>236</v>
      </c>
      <c r="C14" s="3" t="s">
        <v>349</v>
      </c>
      <c r="D14" s="3" t="s">
        <v>189</v>
      </c>
      <c r="E14" s="3" t="s">
        <v>129</v>
      </c>
      <c r="F14" s="4">
        <v>42</v>
      </c>
      <c r="G14" s="5">
        <v>289.39999999999998</v>
      </c>
      <c r="H14" s="11">
        <f>G14*0.15</f>
        <v>43.41</v>
      </c>
      <c r="I14" s="10">
        <f>G14*0.25</f>
        <v>72.349999999999994</v>
      </c>
      <c r="J14" s="10">
        <f>G14+(G14*0.15)+(G14*0.25)</f>
        <v>405.15999999999997</v>
      </c>
      <c r="K14" s="10">
        <f t="shared" si="0"/>
        <v>445.67599999999999</v>
      </c>
      <c r="L14" s="6"/>
      <c r="M14" s="3" t="s">
        <v>237</v>
      </c>
      <c r="N14" s="6" t="s">
        <v>337</v>
      </c>
      <c r="O14" s="7" t="s">
        <v>350</v>
      </c>
    </row>
    <row r="15" spans="1:15" ht="167.25" customHeight="1" x14ac:dyDescent="0.2">
      <c r="A15" s="2" t="s">
        <v>23</v>
      </c>
      <c r="B15" s="3" t="s">
        <v>236</v>
      </c>
      <c r="C15" s="3" t="s">
        <v>357</v>
      </c>
      <c r="D15" s="3" t="s">
        <v>189</v>
      </c>
      <c r="E15" s="3" t="s">
        <v>129</v>
      </c>
      <c r="F15" s="4">
        <v>56</v>
      </c>
      <c r="G15" s="5">
        <v>382.93</v>
      </c>
      <c r="H15" s="11">
        <f>G15*0.15</f>
        <v>57.439500000000002</v>
      </c>
      <c r="I15" s="10">
        <f>G15*0.25</f>
        <v>95.732500000000002</v>
      </c>
      <c r="J15" s="10">
        <f>G15+(G15*0.15)+(G15*0.25)</f>
        <v>536.10199999999998</v>
      </c>
      <c r="K15" s="10">
        <f t="shared" si="0"/>
        <v>589.71220000000005</v>
      </c>
      <c r="L15" s="6"/>
      <c r="M15" s="3" t="s">
        <v>237</v>
      </c>
      <c r="N15" s="6" t="s">
        <v>337</v>
      </c>
      <c r="O15" s="7" t="s">
        <v>358</v>
      </c>
    </row>
    <row r="16" spans="1:15" ht="180" x14ac:dyDescent="0.2">
      <c r="A16" s="2" t="s">
        <v>23</v>
      </c>
      <c r="B16" s="3" t="s">
        <v>236</v>
      </c>
      <c r="C16" s="3" t="s">
        <v>373</v>
      </c>
      <c r="D16" s="3" t="s">
        <v>189</v>
      </c>
      <c r="E16" s="3" t="s">
        <v>129</v>
      </c>
      <c r="F16" s="4">
        <v>70</v>
      </c>
      <c r="G16" s="5">
        <v>478.66</v>
      </c>
      <c r="H16" s="11">
        <f>G16*0.15</f>
        <v>71.799000000000007</v>
      </c>
      <c r="I16" s="10">
        <f>G16*0.25</f>
        <v>119.66500000000001</v>
      </c>
      <c r="J16" s="10">
        <f>G16+(G16*0.15)+(G16*0.25)</f>
        <v>670.12400000000002</v>
      </c>
      <c r="K16" s="10">
        <f t="shared" si="0"/>
        <v>737.13640000000009</v>
      </c>
      <c r="L16" s="6"/>
      <c r="M16" s="3" t="s">
        <v>237</v>
      </c>
      <c r="N16" s="6" t="s">
        <v>337</v>
      </c>
      <c r="O16" s="7" t="s">
        <v>362</v>
      </c>
    </row>
    <row r="17" spans="1:15" ht="180" x14ac:dyDescent="0.2">
      <c r="A17" s="2" t="s">
        <v>23</v>
      </c>
      <c r="B17" s="3" t="s">
        <v>236</v>
      </c>
      <c r="C17" s="3" t="s">
        <v>376</v>
      </c>
      <c r="D17" s="3" t="s">
        <v>189</v>
      </c>
      <c r="E17" s="3" t="s">
        <v>129</v>
      </c>
      <c r="F17" s="4">
        <v>84</v>
      </c>
      <c r="G17" s="5">
        <v>574.39</v>
      </c>
      <c r="H17" s="11">
        <f>G17*0.12</f>
        <v>68.9268</v>
      </c>
      <c r="I17" s="10">
        <f>G17*0.18</f>
        <v>103.39019999999999</v>
      </c>
      <c r="J17" s="10">
        <f>G17+(G17*0.12)+(G17*0.18)</f>
        <v>746.70699999999988</v>
      </c>
      <c r="K17" s="10">
        <f t="shared" si="0"/>
        <v>821.37769999999989</v>
      </c>
      <c r="L17" s="6"/>
      <c r="M17" s="3" t="s">
        <v>237</v>
      </c>
      <c r="N17" s="6" t="s">
        <v>337</v>
      </c>
      <c r="O17" s="7" t="s">
        <v>377</v>
      </c>
    </row>
    <row r="18" spans="1:15" ht="180" x14ac:dyDescent="0.2">
      <c r="A18" s="2" t="s">
        <v>23</v>
      </c>
      <c r="B18" s="3" t="s">
        <v>236</v>
      </c>
      <c r="C18" s="3" t="s">
        <v>394</v>
      </c>
      <c r="D18" s="3" t="s">
        <v>189</v>
      </c>
      <c r="E18" s="3" t="s">
        <v>129</v>
      </c>
      <c r="F18" s="4">
        <v>112</v>
      </c>
      <c r="G18" s="5">
        <v>765.86</v>
      </c>
      <c r="H18" s="11">
        <f>G18*0.12</f>
        <v>91.903199999999998</v>
      </c>
      <c r="I18" s="10">
        <f>G18*0.18</f>
        <v>137.85480000000001</v>
      </c>
      <c r="J18" s="10">
        <f>G18+(G18*0.12)+(G18*0.18)</f>
        <v>995.61799999999994</v>
      </c>
      <c r="K18" s="10">
        <f t="shared" si="0"/>
        <v>1095.1798000000001</v>
      </c>
      <c r="L18" s="6"/>
      <c r="M18" s="3" t="s">
        <v>237</v>
      </c>
      <c r="N18" s="6" t="s">
        <v>337</v>
      </c>
      <c r="O18" s="7" t="s">
        <v>395</v>
      </c>
    </row>
    <row r="19" spans="1:15" ht="180" x14ac:dyDescent="0.2">
      <c r="A19" s="2" t="s">
        <v>23</v>
      </c>
      <c r="B19" s="3" t="s">
        <v>236</v>
      </c>
      <c r="C19" s="3" t="s">
        <v>406</v>
      </c>
      <c r="D19" s="3" t="s">
        <v>189</v>
      </c>
      <c r="E19" s="3" t="s">
        <v>129</v>
      </c>
      <c r="F19" s="4">
        <v>126</v>
      </c>
      <c r="G19" s="5">
        <v>861.59</v>
      </c>
      <c r="H19" s="11">
        <f>G19*0.12</f>
        <v>103.3908</v>
      </c>
      <c r="I19" s="10">
        <f>G19*0.18</f>
        <v>155.08619999999999</v>
      </c>
      <c r="J19" s="10">
        <f>G19+(G19*0.12)+(G19*0.18)</f>
        <v>1120.067</v>
      </c>
      <c r="K19" s="10">
        <f t="shared" si="0"/>
        <v>1232.0737000000001</v>
      </c>
      <c r="L19" s="6"/>
      <c r="M19" s="3" t="s">
        <v>237</v>
      </c>
      <c r="N19" s="6" t="s">
        <v>337</v>
      </c>
      <c r="O19" s="7" t="s">
        <v>407</v>
      </c>
    </row>
    <row r="20" spans="1:15" ht="180" x14ac:dyDescent="0.2">
      <c r="A20" s="2" t="s">
        <v>23</v>
      </c>
      <c r="B20" s="3" t="s">
        <v>236</v>
      </c>
      <c r="C20" s="3" t="s">
        <v>418</v>
      </c>
      <c r="D20" s="3" t="s">
        <v>189</v>
      </c>
      <c r="E20" s="3" t="s">
        <v>129</v>
      </c>
      <c r="F20" s="4">
        <v>7</v>
      </c>
      <c r="G20" s="5">
        <v>48.63</v>
      </c>
      <c r="H20" s="9">
        <f>G20*0.18</f>
        <v>8.753400000000001</v>
      </c>
      <c r="I20" s="10">
        <f>G20*0.31</f>
        <v>15.0753</v>
      </c>
      <c r="J20" s="10">
        <f>G20+(G20*0.18)+(G20*0.31)</f>
        <v>72.458700000000007</v>
      </c>
      <c r="K20" s="10">
        <f t="shared" si="0"/>
        <v>79.704570000000018</v>
      </c>
      <c r="L20" s="6"/>
      <c r="M20" s="3" t="s">
        <v>237</v>
      </c>
      <c r="N20" s="6" t="s">
        <v>337</v>
      </c>
      <c r="O20" s="7" t="s">
        <v>419</v>
      </c>
    </row>
    <row r="21" spans="1:15" ht="180" x14ac:dyDescent="0.2">
      <c r="A21" s="2" t="s">
        <v>23</v>
      </c>
      <c r="B21" s="3" t="s">
        <v>236</v>
      </c>
      <c r="C21" s="3" t="s">
        <v>398</v>
      </c>
      <c r="D21" s="3" t="s">
        <v>189</v>
      </c>
      <c r="E21" s="3" t="s">
        <v>129</v>
      </c>
      <c r="F21" s="4">
        <v>70</v>
      </c>
      <c r="G21" s="5">
        <v>478.66</v>
      </c>
      <c r="H21" s="11">
        <f>G21*0.15</f>
        <v>71.799000000000007</v>
      </c>
      <c r="I21" s="10">
        <f>G21*0.25</f>
        <v>119.66500000000001</v>
      </c>
      <c r="J21" s="10">
        <f>G21+(G21*0.15)+(G21*0.25)</f>
        <v>670.12400000000002</v>
      </c>
      <c r="K21" s="10">
        <f t="shared" si="0"/>
        <v>737.13640000000009</v>
      </c>
      <c r="L21" s="6"/>
      <c r="M21" s="3" t="s">
        <v>237</v>
      </c>
      <c r="N21" s="6" t="s">
        <v>337</v>
      </c>
      <c r="O21" s="7" t="s">
        <v>399</v>
      </c>
    </row>
    <row r="22" spans="1:15" ht="180" x14ac:dyDescent="0.2">
      <c r="A22" s="2" t="s">
        <v>23</v>
      </c>
      <c r="B22" s="3" t="s">
        <v>236</v>
      </c>
      <c r="C22" s="3" t="s">
        <v>339</v>
      </c>
      <c r="D22" s="3" t="s">
        <v>189</v>
      </c>
      <c r="E22" s="3" t="s">
        <v>129</v>
      </c>
      <c r="F22" s="4">
        <v>14</v>
      </c>
      <c r="G22" s="5">
        <v>97.26</v>
      </c>
      <c r="H22" s="11">
        <f>G22*0.15</f>
        <v>14.589</v>
      </c>
      <c r="I22" s="10">
        <f>G22*0.25</f>
        <v>24.315000000000001</v>
      </c>
      <c r="J22" s="10">
        <f>G22+(G22*0.15)+(G22*0.25)</f>
        <v>136.16400000000002</v>
      </c>
      <c r="K22" s="10">
        <f t="shared" si="0"/>
        <v>149.78040000000004</v>
      </c>
      <c r="L22" s="6"/>
      <c r="M22" s="3" t="s">
        <v>237</v>
      </c>
      <c r="N22" s="6" t="s">
        <v>337</v>
      </c>
      <c r="O22" s="7" t="s">
        <v>340</v>
      </c>
    </row>
    <row r="23" spans="1:15" ht="180" x14ac:dyDescent="0.2">
      <c r="A23" s="2" t="s">
        <v>23</v>
      </c>
      <c r="B23" s="3" t="s">
        <v>236</v>
      </c>
      <c r="C23" s="3" t="s">
        <v>402</v>
      </c>
      <c r="D23" s="3" t="s">
        <v>189</v>
      </c>
      <c r="E23" s="3" t="s">
        <v>129</v>
      </c>
      <c r="F23" s="4">
        <v>1400</v>
      </c>
      <c r="G23" s="5">
        <v>9573.27</v>
      </c>
      <c r="H23" s="11">
        <f>G23*0.12</f>
        <v>1148.7924</v>
      </c>
      <c r="I23" s="10">
        <f>G23*0.18</f>
        <v>1723.1886</v>
      </c>
      <c r="J23" s="10">
        <f>G23+(G23*0.12)+(G23*0.18)</f>
        <v>12445.251</v>
      </c>
      <c r="K23" s="10">
        <f t="shared" si="0"/>
        <v>13689.776100000001</v>
      </c>
      <c r="L23" s="6"/>
      <c r="M23" s="3" t="s">
        <v>237</v>
      </c>
      <c r="N23" s="6" t="s">
        <v>337</v>
      </c>
      <c r="O23" s="7" t="s">
        <v>403</v>
      </c>
    </row>
    <row r="24" spans="1:15" ht="180" x14ac:dyDescent="0.2">
      <c r="A24" s="2" t="s">
        <v>23</v>
      </c>
      <c r="B24" s="3" t="s">
        <v>236</v>
      </c>
      <c r="C24" s="3" t="s">
        <v>341</v>
      </c>
      <c r="D24" s="3" t="s">
        <v>189</v>
      </c>
      <c r="E24" s="3" t="s">
        <v>129</v>
      </c>
      <c r="F24" s="4">
        <v>21</v>
      </c>
      <c r="G24" s="5">
        <v>145.88999999999999</v>
      </c>
      <c r="H24" s="11">
        <f t="shared" ref="H24:H33" si="1">G24*0.15</f>
        <v>21.883499999999998</v>
      </c>
      <c r="I24" s="10">
        <f t="shared" ref="I24:I33" si="2">G24*0.25</f>
        <v>36.472499999999997</v>
      </c>
      <c r="J24" s="10">
        <f t="shared" ref="J24:J33" si="3">G24+(G24*0.15)+(G24*0.25)</f>
        <v>204.24599999999998</v>
      </c>
      <c r="K24" s="10">
        <f t="shared" si="0"/>
        <v>224.67060000000001</v>
      </c>
      <c r="L24" s="6"/>
      <c r="M24" s="3" t="s">
        <v>237</v>
      </c>
      <c r="N24" s="6" t="s">
        <v>337</v>
      </c>
      <c r="O24" s="7" t="s">
        <v>342</v>
      </c>
    </row>
    <row r="25" spans="1:15" ht="180" x14ac:dyDescent="0.2">
      <c r="A25" s="2" t="s">
        <v>23</v>
      </c>
      <c r="B25" s="3" t="s">
        <v>236</v>
      </c>
      <c r="C25" s="3" t="s">
        <v>351</v>
      </c>
      <c r="D25" s="3" t="s">
        <v>189</v>
      </c>
      <c r="E25" s="3" t="s">
        <v>129</v>
      </c>
      <c r="F25" s="4">
        <v>28</v>
      </c>
      <c r="G25" s="5">
        <v>194.52</v>
      </c>
      <c r="H25" s="11">
        <f t="shared" si="1"/>
        <v>29.178000000000001</v>
      </c>
      <c r="I25" s="10">
        <f t="shared" si="2"/>
        <v>48.63</v>
      </c>
      <c r="J25" s="10">
        <f t="shared" si="3"/>
        <v>272.32800000000003</v>
      </c>
      <c r="K25" s="10">
        <f t="shared" si="0"/>
        <v>299.56080000000009</v>
      </c>
      <c r="L25" s="6"/>
      <c r="M25" s="3" t="s">
        <v>237</v>
      </c>
      <c r="N25" s="6" t="s">
        <v>337</v>
      </c>
      <c r="O25" s="7" t="s">
        <v>352</v>
      </c>
    </row>
    <row r="26" spans="1:15" ht="180" x14ac:dyDescent="0.2">
      <c r="A26" s="2" t="s">
        <v>23</v>
      </c>
      <c r="B26" s="3" t="s">
        <v>236</v>
      </c>
      <c r="C26" s="3" t="s">
        <v>361</v>
      </c>
      <c r="D26" s="3" t="s">
        <v>189</v>
      </c>
      <c r="E26" s="3" t="s">
        <v>129</v>
      </c>
      <c r="F26" s="4">
        <v>35</v>
      </c>
      <c r="G26" s="5">
        <v>241.16</v>
      </c>
      <c r="H26" s="11">
        <f t="shared" si="1"/>
        <v>36.173999999999999</v>
      </c>
      <c r="I26" s="10">
        <f t="shared" si="2"/>
        <v>60.29</v>
      </c>
      <c r="J26" s="10">
        <f t="shared" si="3"/>
        <v>337.62400000000002</v>
      </c>
      <c r="K26" s="10">
        <f t="shared" si="0"/>
        <v>371.38640000000004</v>
      </c>
      <c r="L26" s="6"/>
      <c r="M26" s="3" t="s">
        <v>237</v>
      </c>
      <c r="N26" s="6" t="s">
        <v>337</v>
      </c>
      <c r="O26" s="7" t="s">
        <v>362</v>
      </c>
    </row>
    <row r="27" spans="1:15" ht="180" x14ac:dyDescent="0.2">
      <c r="A27" s="2" t="s">
        <v>23</v>
      </c>
      <c r="B27" s="3" t="s">
        <v>236</v>
      </c>
      <c r="C27" s="3" t="s">
        <v>363</v>
      </c>
      <c r="D27" s="3" t="s">
        <v>189</v>
      </c>
      <c r="E27" s="3" t="s">
        <v>129</v>
      </c>
      <c r="F27" s="4">
        <v>42</v>
      </c>
      <c r="G27" s="5">
        <v>289.39999999999998</v>
      </c>
      <c r="H27" s="11">
        <f t="shared" si="1"/>
        <v>43.41</v>
      </c>
      <c r="I27" s="10">
        <f t="shared" si="2"/>
        <v>72.349999999999994</v>
      </c>
      <c r="J27" s="10">
        <f t="shared" si="3"/>
        <v>405.15999999999997</v>
      </c>
      <c r="K27" s="10">
        <f t="shared" si="0"/>
        <v>445.67599999999999</v>
      </c>
      <c r="L27" s="6"/>
      <c r="M27" s="3" t="s">
        <v>237</v>
      </c>
      <c r="N27" s="6" t="s">
        <v>337</v>
      </c>
      <c r="O27" s="7" t="s">
        <v>364</v>
      </c>
    </row>
    <row r="28" spans="1:15" ht="180" x14ac:dyDescent="0.2">
      <c r="A28" s="2" t="s">
        <v>23</v>
      </c>
      <c r="B28" s="3" t="s">
        <v>236</v>
      </c>
      <c r="C28" s="3" t="s">
        <v>380</v>
      </c>
      <c r="D28" s="3" t="s">
        <v>189</v>
      </c>
      <c r="E28" s="3" t="s">
        <v>129</v>
      </c>
      <c r="F28" s="4">
        <v>49</v>
      </c>
      <c r="G28" s="5">
        <v>335.98</v>
      </c>
      <c r="H28" s="11">
        <f t="shared" si="1"/>
        <v>50.396999999999998</v>
      </c>
      <c r="I28" s="10">
        <f t="shared" si="2"/>
        <v>83.995000000000005</v>
      </c>
      <c r="J28" s="10">
        <f t="shared" si="3"/>
        <v>470.37200000000001</v>
      </c>
      <c r="K28" s="10">
        <f t="shared" si="0"/>
        <v>517.40920000000006</v>
      </c>
      <c r="L28" s="6"/>
      <c r="M28" s="3" t="s">
        <v>237</v>
      </c>
      <c r="N28" s="6" t="s">
        <v>337</v>
      </c>
      <c r="O28" s="7" t="s">
        <v>381</v>
      </c>
    </row>
    <row r="29" spans="1:15" ht="180" x14ac:dyDescent="0.2">
      <c r="A29" s="2" t="s">
        <v>23</v>
      </c>
      <c r="B29" s="3" t="s">
        <v>236</v>
      </c>
      <c r="C29" s="3" t="s">
        <v>382</v>
      </c>
      <c r="D29" s="3" t="s">
        <v>189</v>
      </c>
      <c r="E29" s="3" t="s">
        <v>129</v>
      </c>
      <c r="F29" s="4">
        <v>56</v>
      </c>
      <c r="G29" s="5">
        <v>382.93</v>
      </c>
      <c r="H29" s="11">
        <f t="shared" si="1"/>
        <v>57.439500000000002</v>
      </c>
      <c r="I29" s="10">
        <f t="shared" si="2"/>
        <v>95.732500000000002</v>
      </c>
      <c r="J29" s="10">
        <f t="shared" si="3"/>
        <v>536.10199999999998</v>
      </c>
      <c r="K29" s="10">
        <f t="shared" si="0"/>
        <v>589.71220000000005</v>
      </c>
      <c r="L29" s="6"/>
      <c r="M29" s="3" t="s">
        <v>237</v>
      </c>
      <c r="N29" s="6" t="s">
        <v>337</v>
      </c>
      <c r="O29" s="7" t="s">
        <v>383</v>
      </c>
    </row>
    <row r="30" spans="1:15" ht="180" x14ac:dyDescent="0.2">
      <c r="A30" s="2" t="s">
        <v>23</v>
      </c>
      <c r="B30" s="3" t="s">
        <v>236</v>
      </c>
      <c r="C30" s="3" t="s">
        <v>392</v>
      </c>
      <c r="D30" s="3" t="s">
        <v>189</v>
      </c>
      <c r="E30" s="3" t="s">
        <v>129</v>
      </c>
      <c r="F30" s="4">
        <v>63</v>
      </c>
      <c r="G30" s="5">
        <v>430.79</v>
      </c>
      <c r="H30" s="11">
        <f t="shared" si="1"/>
        <v>64.618499999999997</v>
      </c>
      <c r="I30" s="10">
        <f t="shared" si="2"/>
        <v>107.69750000000001</v>
      </c>
      <c r="J30" s="10">
        <f t="shared" si="3"/>
        <v>603.10599999999999</v>
      </c>
      <c r="K30" s="10">
        <f t="shared" si="0"/>
        <v>663.41660000000002</v>
      </c>
      <c r="L30" s="6"/>
      <c r="M30" s="3" t="s">
        <v>237</v>
      </c>
      <c r="N30" s="6" t="s">
        <v>337</v>
      </c>
      <c r="O30" s="7" t="s">
        <v>393</v>
      </c>
    </row>
    <row r="31" spans="1:15" ht="180" x14ac:dyDescent="0.2">
      <c r="A31" s="2" t="s">
        <v>23</v>
      </c>
      <c r="B31" s="3" t="s">
        <v>236</v>
      </c>
      <c r="C31" s="3" t="s">
        <v>355</v>
      </c>
      <c r="D31" s="3" t="s">
        <v>189</v>
      </c>
      <c r="E31" s="3" t="s">
        <v>129</v>
      </c>
      <c r="F31" s="4">
        <v>28</v>
      </c>
      <c r="G31" s="5">
        <v>129.91999999999999</v>
      </c>
      <c r="H31" s="11">
        <f t="shared" si="1"/>
        <v>19.487999999999996</v>
      </c>
      <c r="I31" s="10">
        <f t="shared" si="2"/>
        <v>32.479999999999997</v>
      </c>
      <c r="J31" s="10">
        <f t="shared" si="3"/>
        <v>181.88799999999998</v>
      </c>
      <c r="K31" s="10">
        <f t="shared" si="0"/>
        <v>200.07679999999999</v>
      </c>
      <c r="L31" s="6"/>
      <c r="M31" s="3" t="s">
        <v>237</v>
      </c>
      <c r="N31" s="6" t="s">
        <v>337</v>
      </c>
      <c r="O31" s="7" t="s">
        <v>356</v>
      </c>
    </row>
    <row r="32" spans="1:15" ht="180" x14ac:dyDescent="0.2">
      <c r="A32" s="2" t="s">
        <v>23</v>
      </c>
      <c r="B32" s="3" t="s">
        <v>236</v>
      </c>
      <c r="C32" s="3" t="s">
        <v>384</v>
      </c>
      <c r="D32" s="3" t="s">
        <v>189</v>
      </c>
      <c r="E32" s="3" t="s">
        <v>129</v>
      </c>
      <c r="F32" s="4">
        <v>84</v>
      </c>
      <c r="G32" s="5">
        <v>346.54</v>
      </c>
      <c r="H32" s="11">
        <f t="shared" si="1"/>
        <v>51.981000000000002</v>
      </c>
      <c r="I32" s="10">
        <f t="shared" si="2"/>
        <v>86.635000000000005</v>
      </c>
      <c r="J32" s="10">
        <f t="shared" si="3"/>
        <v>485.15600000000001</v>
      </c>
      <c r="K32" s="10">
        <f t="shared" si="0"/>
        <v>533.67160000000001</v>
      </c>
      <c r="L32" s="6"/>
      <c r="M32" s="3" t="s">
        <v>237</v>
      </c>
      <c r="N32" s="6" t="s">
        <v>337</v>
      </c>
      <c r="O32" s="7" t="s">
        <v>385</v>
      </c>
    </row>
    <row r="33" spans="1:15" ht="180" x14ac:dyDescent="0.2">
      <c r="A33" s="2" t="s">
        <v>23</v>
      </c>
      <c r="B33" s="3" t="s">
        <v>236</v>
      </c>
      <c r="C33" s="3" t="s">
        <v>353</v>
      </c>
      <c r="D33" s="3" t="s">
        <v>189</v>
      </c>
      <c r="E33" s="3" t="s">
        <v>129</v>
      </c>
      <c r="F33" s="4">
        <v>14</v>
      </c>
      <c r="G33" s="5">
        <v>64.959999999999994</v>
      </c>
      <c r="H33" s="11">
        <f t="shared" si="1"/>
        <v>9.743999999999998</v>
      </c>
      <c r="I33" s="10">
        <f t="shared" si="2"/>
        <v>16.239999999999998</v>
      </c>
      <c r="J33" s="10">
        <f t="shared" si="3"/>
        <v>90.943999999999988</v>
      </c>
      <c r="K33" s="10">
        <f t="shared" si="0"/>
        <v>100.0384</v>
      </c>
      <c r="L33" s="6"/>
      <c r="M33" s="3" t="s">
        <v>237</v>
      </c>
      <c r="N33" s="6" t="s">
        <v>337</v>
      </c>
      <c r="O33" s="7" t="s">
        <v>354</v>
      </c>
    </row>
    <row r="34" spans="1:15" ht="180" x14ac:dyDescent="0.2">
      <c r="A34" s="2" t="s">
        <v>23</v>
      </c>
      <c r="B34" s="3" t="s">
        <v>236</v>
      </c>
      <c r="C34" s="3" t="s">
        <v>408</v>
      </c>
      <c r="D34" s="3" t="s">
        <v>189</v>
      </c>
      <c r="E34" s="3" t="s">
        <v>129</v>
      </c>
      <c r="F34" s="4">
        <v>140</v>
      </c>
      <c r="G34" s="5">
        <v>577.57000000000005</v>
      </c>
      <c r="H34" s="11">
        <f>G34*0.12</f>
        <v>69.308400000000006</v>
      </c>
      <c r="I34" s="10">
        <f>G34*0.18</f>
        <v>103.96260000000001</v>
      </c>
      <c r="J34" s="10">
        <f>G34+(G34*0.12)+(G34*0.18)</f>
        <v>750.84100000000012</v>
      </c>
      <c r="K34" s="10">
        <f t="shared" si="0"/>
        <v>825.92510000000016</v>
      </c>
      <c r="L34" s="6"/>
      <c r="M34" s="3" t="s">
        <v>237</v>
      </c>
      <c r="N34" s="6" t="s">
        <v>337</v>
      </c>
      <c r="O34" s="7" t="s">
        <v>409</v>
      </c>
    </row>
    <row r="35" spans="1:15" ht="180" x14ac:dyDescent="0.2">
      <c r="A35" s="2" t="s">
        <v>23</v>
      </c>
      <c r="B35" s="3" t="s">
        <v>236</v>
      </c>
      <c r="C35" s="3" t="s">
        <v>414</v>
      </c>
      <c r="D35" s="3" t="s">
        <v>189</v>
      </c>
      <c r="E35" s="3" t="s">
        <v>129</v>
      </c>
      <c r="F35" s="4">
        <v>2800</v>
      </c>
      <c r="G35" s="5">
        <v>11551.4</v>
      </c>
      <c r="H35" s="11">
        <f>G35*0.12</f>
        <v>1386.1679999999999</v>
      </c>
      <c r="I35" s="10">
        <f>G35*0.18</f>
        <v>2079.252</v>
      </c>
      <c r="J35" s="10">
        <f>G35+(G35*0.12)+(G35*0.18)</f>
        <v>15016.82</v>
      </c>
      <c r="K35" s="10">
        <f t="shared" si="0"/>
        <v>16518.502</v>
      </c>
      <c r="L35" s="6"/>
      <c r="M35" s="3" t="s">
        <v>237</v>
      </c>
      <c r="N35" s="6" t="s">
        <v>337</v>
      </c>
      <c r="O35" s="7" t="s">
        <v>415</v>
      </c>
    </row>
    <row r="36" spans="1:15" ht="180" x14ac:dyDescent="0.2">
      <c r="A36" s="2" t="s">
        <v>23</v>
      </c>
      <c r="B36" s="3" t="s">
        <v>236</v>
      </c>
      <c r="C36" s="3" t="s">
        <v>365</v>
      </c>
      <c r="D36" s="3" t="s">
        <v>189</v>
      </c>
      <c r="E36" s="3" t="s">
        <v>129</v>
      </c>
      <c r="F36" s="4">
        <v>42</v>
      </c>
      <c r="G36" s="5">
        <v>184.1</v>
      </c>
      <c r="H36" s="11">
        <f>G36*0.15</f>
        <v>27.614999999999998</v>
      </c>
      <c r="I36" s="10">
        <f>G36*0.25</f>
        <v>46.024999999999999</v>
      </c>
      <c r="J36" s="10">
        <f>G36+(G36*0.15)+(G36*0.25)</f>
        <v>257.74</v>
      </c>
      <c r="K36" s="10">
        <f t="shared" ref="K36:K67" si="4">J36*1.1</f>
        <v>283.51400000000001</v>
      </c>
      <c r="L36" s="6"/>
      <c r="M36" s="3" t="s">
        <v>237</v>
      </c>
      <c r="N36" s="6" t="s">
        <v>337</v>
      </c>
      <c r="O36" s="7" t="s">
        <v>366</v>
      </c>
    </row>
    <row r="37" spans="1:15" ht="180" x14ac:dyDescent="0.2">
      <c r="A37" s="2" t="s">
        <v>23</v>
      </c>
      <c r="B37" s="3" t="s">
        <v>236</v>
      </c>
      <c r="C37" s="3" t="s">
        <v>367</v>
      </c>
      <c r="D37" s="3" t="s">
        <v>189</v>
      </c>
      <c r="E37" s="3" t="s">
        <v>129</v>
      </c>
      <c r="F37" s="4">
        <v>56</v>
      </c>
      <c r="G37" s="5">
        <v>231.03</v>
      </c>
      <c r="H37" s="11">
        <f>G37*0.15</f>
        <v>34.654499999999999</v>
      </c>
      <c r="I37" s="10">
        <f>G37*0.25</f>
        <v>57.7575</v>
      </c>
      <c r="J37" s="10">
        <f>G37+(G37*0.15)+(G37*0.25)</f>
        <v>323.44200000000001</v>
      </c>
      <c r="K37" s="10">
        <f t="shared" si="4"/>
        <v>355.78620000000006</v>
      </c>
      <c r="L37" s="6"/>
      <c r="M37" s="3" t="s">
        <v>237</v>
      </c>
      <c r="N37" s="6" t="s">
        <v>337</v>
      </c>
      <c r="O37" s="7" t="s">
        <v>368</v>
      </c>
    </row>
    <row r="38" spans="1:15" ht="180" x14ac:dyDescent="0.2">
      <c r="A38" s="2" t="s">
        <v>23</v>
      </c>
      <c r="B38" s="3" t="s">
        <v>236</v>
      </c>
      <c r="C38" s="3" t="s">
        <v>374</v>
      </c>
      <c r="D38" s="3" t="s">
        <v>189</v>
      </c>
      <c r="E38" s="3" t="s">
        <v>129</v>
      </c>
      <c r="F38" s="4">
        <v>70</v>
      </c>
      <c r="G38" s="5">
        <v>288.79000000000002</v>
      </c>
      <c r="H38" s="11">
        <f>G38*0.15</f>
        <v>43.3185</v>
      </c>
      <c r="I38" s="10">
        <f>G38*0.25</f>
        <v>72.197500000000005</v>
      </c>
      <c r="J38" s="10">
        <f>G38+(G38*0.15)+(G38*0.25)</f>
        <v>404.30600000000004</v>
      </c>
      <c r="K38" s="10">
        <f t="shared" si="4"/>
        <v>444.73660000000007</v>
      </c>
      <c r="L38" s="6"/>
      <c r="M38" s="3" t="s">
        <v>237</v>
      </c>
      <c r="N38" s="6" t="s">
        <v>337</v>
      </c>
      <c r="O38" s="7" t="s">
        <v>375</v>
      </c>
    </row>
    <row r="39" spans="1:15" ht="180" x14ac:dyDescent="0.2">
      <c r="A39" s="2" t="s">
        <v>23</v>
      </c>
      <c r="B39" s="3" t="s">
        <v>236</v>
      </c>
      <c r="C39" s="3" t="s">
        <v>386</v>
      </c>
      <c r="D39" s="3" t="s">
        <v>189</v>
      </c>
      <c r="E39" s="3" t="s">
        <v>129</v>
      </c>
      <c r="F39" s="4">
        <v>98</v>
      </c>
      <c r="G39" s="5">
        <v>404.3</v>
      </c>
      <c r="H39" s="11">
        <f>G39*0.15</f>
        <v>60.644999999999996</v>
      </c>
      <c r="I39" s="10">
        <f>G39*0.25</f>
        <v>101.075</v>
      </c>
      <c r="J39" s="10">
        <f>G39+(G39*0.15)+(G39*0.25)</f>
        <v>566.02</v>
      </c>
      <c r="K39" s="10">
        <f t="shared" si="4"/>
        <v>622.62200000000007</v>
      </c>
      <c r="L39" s="6"/>
      <c r="M39" s="3" t="s">
        <v>237</v>
      </c>
      <c r="N39" s="6" t="s">
        <v>337</v>
      </c>
      <c r="O39" s="7" t="s">
        <v>387</v>
      </c>
    </row>
    <row r="40" spans="1:15" ht="180" x14ac:dyDescent="0.2">
      <c r="A40" s="2" t="s">
        <v>23</v>
      </c>
      <c r="B40" s="3" t="s">
        <v>236</v>
      </c>
      <c r="C40" s="3" t="s">
        <v>396</v>
      </c>
      <c r="D40" s="3" t="s">
        <v>189</v>
      </c>
      <c r="E40" s="3" t="s">
        <v>129</v>
      </c>
      <c r="F40" s="4">
        <v>112</v>
      </c>
      <c r="G40" s="5">
        <v>462.06</v>
      </c>
      <c r="H40" s="11">
        <f>G40*0.15</f>
        <v>69.308999999999997</v>
      </c>
      <c r="I40" s="10">
        <f>G40*0.25</f>
        <v>115.515</v>
      </c>
      <c r="J40" s="10">
        <f>G40+(G40*0.15)+(G40*0.25)</f>
        <v>646.88400000000001</v>
      </c>
      <c r="K40" s="10">
        <f t="shared" si="4"/>
        <v>711.57240000000013</v>
      </c>
      <c r="L40" s="6"/>
      <c r="M40" s="3" t="s">
        <v>237</v>
      </c>
      <c r="N40" s="6" t="s">
        <v>337</v>
      </c>
      <c r="O40" s="7" t="s">
        <v>397</v>
      </c>
    </row>
    <row r="41" spans="1:15" ht="180" x14ac:dyDescent="0.2">
      <c r="A41" s="2" t="s">
        <v>23</v>
      </c>
      <c r="B41" s="3" t="s">
        <v>236</v>
      </c>
      <c r="C41" s="3" t="s">
        <v>404</v>
      </c>
      <c r="D41" s="3" t="s">
        <v>189</v>
      </c>
      <c r="E41" s="3" t="s">
        <v>129</v>
      </c>
      <c r="F41" s="4">
        <v>126</v>
      </c>
      <c r="G41" s="5">
        <v>519.80999999999995</v>
      </c>
      <c r="H41" s="11">
        <f>G41*0.12</f>
        <v>62.377199999999988</v>
      </c>
      <c r="I41" s="10">
        <f>G41*0.18</f>
        <v>93.565799999999982</v>
      </c>
      <c r="J41" s="10">
        <f>G41+(G41*0.12)+(G41*0.18)</f>
        <v>675.75299999999993</v>
      </c>
      <c r="K41" s="10">
        <f t="shared" si="4"/>
        <v>743.32830000000001</v>
      </c>
      <c r="L41" s="6"/>
      <c r="M41" s="3" t="s">
        <v>237</v>
      </c>
      <c r="N41" s="6" t="s">
        <v>337</v>
      </c>
      <c r="O41" s="7" t="s">
        <v>405</v>
      </c>
    </row>
    <row r="42" spans="1:15" ht="180" x14ac:dyDescent="0.2">
      <c r="A42" s="2" t="s">
        <v>23</v>
      </c>
      <c r="B42" s="3" t="s">
        <v>236</v>
      </c>
      <c r="C42" s="3" t="s">
        <v>336</v>
      </c>
      <c r="D42" s="3" t="s">
        <v>189</v>
      </c>
      <c r="E42" s="3" t="s">
        <v>129</v>
      </c>
      <c r="F42" s="4">
        <v>7</v>
      </c>
      <c r="G42" s="5">
        <v>32.479999999999997</v>
      </c>
      <c r="H42" s="9">
        <f>G42*0.18</f>
        <v>5.8463999999999992</v>
      </c>
      <c r="I42" s="10">
        <f>G42*0.31</f>
        <v>10.0688</v>
      </c>
      <c r="J42" s="10">
        <f>G42+(G42*0.18)+(G42*0.31)</f>
        <v>48.395199999999988</v>
      </c>
      <c r="K42" s="10">
        <f t="shared" si="4"/>
        <v>53.234719999999989</v>
      </c>
      <c r="L42" s="6"/>
      <c r="M42" s="3" t="s">
        <v>237</v>
      </c>
      <c r="N42" s="6" t="s">
        <v>337</v>
      </c>
      <c r="O42" s="7" t="s">
        <v>338</v>
      </c>
    </row>
    <row r="43" spans="1:15" ht="180" x14ac:dyDescent="0.2">
      <c r="A43" s="2" t="s">
        <v>23</v>
      </c>
      <c r="B43" s="3" t="s">
        <v>236</v>
      </c>
      <c r="C43" s="3" t="s">
        <v>345</v>
      </c>
      <c r="D43" s="3" t="s">
        <v>189</v>
      </c>
      <c r="E43" s="3" t="s">
        <v>129</v>
      </c>
      <c r="F43" s="4">
        <v>14</v>
      </c>
      <c r="G43" s="5">
        <v>64.959999999999994</v>
      </c>
      <c r="H43" s="11">
        <f t="shared" ref="H43:H49" si="5">G43*0.15</f>
        <v>9.743999999999998</v>
      </c>
      <c r="I43" s="10">
        <f t="shared" ref="I43:I49" si="6">G43*0.25</f>
        <v>16.239999999999998</v>
      </c>
      <c r="J43" s="10">
        <f t="shared" ref="J43:J49" si="7">G43+(G43*0.15)+(G43*0.25)</f>
        <v>90.943999999999988</v>
      </c>
      <c r="K43" s="10">
        <f t="shared" si="4"/>
        <v>100.0384</v>
      </c>
      <c r="L43" s="6"/>
      <c r="M43" s="3" t="s">
        <v>237</v>
      </c>
      <c r="N43" s="6" t="s">
        <v>337</v>
      </c>
      <c r="O43" s="7" t="s">
        <v>346</v>
      </c>
    </row>
    <row r="44" spans="1:15" ht="180" x14ac:dyDescent="0.2">
      <c r="A44" s="2" t="s">
        <v>23</v>
      </c>
      <c r="B44" s="3" t="s">
        <v>236</v>
      </c>
      <c r="C44" s="3" t="s">
        <v>359</v>
      </c>
      <c r="D44" s="3" t="s">
        <v>189</v>
      </c>
      <c r="E44" s="3" t="s">
        <v>129</v>
      </c>
      <c r="F44" s="4">
        <v>21</v>
      </c>
      <c r="G44" s="5">
        <v>97.44</v>
      </c>
      <c r="H44" s="11">
        <f t="shared" si="5"/>
        <v>14.616</v>
      </c>
      <c r="I44" s="10">
        <f t="shared" si="6"/>
        <v>24.36</v>
      </c>
      <c r="J44" s="10">
        <f t="shared" si="7"/>
        <v>136.416</v>
      </c>
      <c r="K44" s="10">
        <f t="shared" si="4"/>
        <v>150.05760000000001</v>
      </c>
      <c r="L44" s="6"/>
      <c r="M44" s="3" t="s">
        <v>237</v>
      </c>
      <c r="N44" s="6" t="s">
        <v>337</v>
      </c>
      <c r="O44" s="7" t="s">
        <v>360</v>
      </c>
    </row>
    <row r="45" spans="1:15" ht="180" x14ac:dyDescent="0.2">
      <c r="A45" s="2" t="s">
        <v>23</v>
      </c>
      <c r="B45" s="3" t="s">
        <v>236</v>
      </c>
      <c r="C45" s="3" t="s">
        <v>369</v>
      </c>
      <c r="D45" s="3" t="s">
        <v>189</v>
      </c>
      <c r="E45" s="3" t="s">
        <v>129</v>
      </c>
      <c r="F45" s="4">
        <v>28</v>
      </c>
      <c r="G45" s="5">
        <v>129.91999999999999</v>
      </c>
      <c r="H45" s="11">
        <f t="shared" si="5"/>
        <v>19.487999999999996</v>
      </c>
      <c r="I45" s="10">
        <f t="shared" si="6"/>
        <v>32.479999999999997</v>
      </c>
      <c r="J45" s="10">
        <f t="shared" si="7"/>
        <v>181.88799999999998</v>
      </c>
      <c r="K45" s="10">
        <f t="shared" si="4"/>
        <v>200.07679999999999</v>
      </c>
      <c r="L45" s="6"/>
      <c r="M45" s="3" t="s">
        <v>237</v>
      </c>
      <c r="N45" s="6" t="s">
        <v>337</v>
      </c>
      <c r="O45" s="7" t="s">
        <v>370</v>
      </c>
    </row>
    <row r="46" spans="1:15" ht="180" x14ac:dyDescent="0.2">
      <c r="A46" s="2" t="s">
        <v>23</v>
      </c>
      <c r="B46" s="3" t="s">
        <v>236</v>
      </c>
      <c r="C46" s="3" t="s">
        <v>371</v>
      </c>
      <c r="D46" s="3" t="s">
        <v>189</v>
      </c>
      <c r="E46" s="3" t="s">
        <v>129</v>
      </c>
      <c r="F46" s="4">
        <v>35</v>
      </c>
      <c r="G46" s="5">
        <v>153.41999999999999</v>
      </c>
      <c r="H46" s="11">
        <f t="shared" si="5"/>
        <v>23.012999999999998</v>
      </c>
      <c r="I46" s="10">
        <f t="shared" si="6"/>
        <v>38.354999999999997</v>
      </c>
      <c r="J46" s="10">
        <f t="shared" si="7"/>
        <v>214.78799999999998</v>
      </c>
      <c r="K46" s="10">
        <f t="shared" si="4"/>
        <v>236.26679999999999</v>
      </c>
      <c r="L46" s="6"/>
      <c r="M46" s="3" t="s">
        <v>237</v>
      </c>
      <c r="N46" s="6" t="s">
        <v>337</v>
      </c>
      <c r="O46" s="7" t="s">
        <v>372</v>
      </c>
    </row>
    <row r="47" spans="1:15" ht="180" x14ac:dyDescent="0.2">
      <c r="A47" s="2" t="s">
        <v>23</v>
      </c>
      <c r="B47" s="3" t="s">
        <v>236</v>
      </c>
      <c r="C47" s="3" t="s">
        <v>400</v>
      </c>
      <c r="D47" s="3" t="s">
        <v>189</v>
      </c>
      <c r="E47" s="3" t="s">
        <v>129</v>
      </c>
      <c r="F47" s="4">
        <v>56</v>
      </c>
      <c r="G47" s="5">
        <v>231.03</v>
      </c>
      <c r="H47" s="11">
        <f t="shared" si="5"/>
        <v>34.654499999999999</v>
      </c>
      <c r="I47" s="10">
        <f t="shared" si="6"/>
        <v>57.7575</v>
      </c>
      <c r="J47" s="10">
        <f t="shared" si="7"/>
        <v>323.44200000000001</v>
      </c>
      <c r="K47" s="10">
        <f t="shared" si="4"/>
        <v>355.78620000000006</v>
      </c>
      <c r="L47" s="6"/>
      <c r="M47" s="3" t="s">
        <v>237</v>
      </c>
      <c r="N47" s="6" t="s">
        <v>337</v>
      </c>
      <c r="O47" s="7" t="s">
        <v>401</v>
      </c>
    </row>
    <row r="48" spans="1:15" ht="180" x14ac:dyDescent="0.2">
      <c r="A48" s="2" t="s">
        <v>23</v>
      </c>
      <c r="B48" s="3" t="s">
        <v>236</v>
      </c>
      <c r="C48" s="3" t="s">
        <v>410</v>
      </c>
      <c r="D48" s="3" t="s">
        <v>189</v>
      </c>
      <c r="E48" s="3" t="s">
        <v>129</v>
      </c>
      <c r="F48" s="4">
        <v>63</v>
      </c>
      <c r="G48" s="5">
        <v>259.91000000000003</v>
      </c>
      <c r="H48" s="11">
        <f t="shared" si="5"/>
        <v>38.986499999999999</v>
      </c>
      <c r="I48" s="10">
        <f t="shared" si="6"/>
        <v>64.977500000000006</v>
      </c>
      <c r="J48" s="10">
        <f t="shared" si="7"/>
        <v>363.87400000000002</v>
      </c>
      <c r="K48" s="10">
        <f t="shared" si="4"/>
        <v>400.26140000000004</v>
      </c>
      <c r="L48" s="6"/>
      <c r="M48" s="3" t="s">
        <v>237</v>
      </c>
      <c r="N48" s="6" t="s">
        <v>337</v>
      </c>
      <c r="O48" s="7" t="s">
        <v>411</v>
      </c>
    </row>
    <row r="49" spans="1:15" ht="180" x14ac:dyDescent="0.2">
      <c r="A49" s="2" t="s">
        <v>23</v>
      </c>
      <c r="B49" s="3" t="s">
        <v>236</v>
      </c>
      <c r="C49" s="3" t="s">
        <v>420</v>
      </c>
      <c r="D49" s="3" t="s">
        <v>189</v>
      </c>
      <c r="E49" s="3" t="s">
        <v>129</v>
      </c>
      <c r="F49" s="4">
        <v>70</v>
      </c>
      <c r="G49" s="5">
        <v>288.79000000000002</v>
      </c>
      <c r="H49" s="11">
        <f t="shared" si="5"/>
        <v>43.3185</v>
      </c>
      <c r="I49" s="10">
        <f t="shared" si="6"/>
        <v>72.197500000000005</v>
      </c>
      <c r="J49" s="10">
        <f t="shared" si="7"/>
        <v>404.30600000000004</v>
      </c>
      <c r="K49" s="10">
        <f t="shared" si="4"/>
        <v>444.73660000000007</v>
      </c>
      <c r="L49" s="6"/>
      <c r="M49" s="3" t="s">
        <v>237</v>
      </c>
      <c r="N49" s="6" t="s">
        <v>337</v>
      </c>
      <c r="O49" s="7" t="s">
        <v>421</v>
      </c>
    </row>
    <row r="50" spans="1:15" ht="180" x14ac:dyDescent="0.2">
      <c r="A50" s="2" t="s">
        <v>23</v>
      </c>
      <c r="B50" s="3" t="s">
        <v>236</v>
      </c>
      <c r="C50" s="3" t="s">
        <v>343</v>
      </c>
      <c r="D50" s="3" t="s">
        <v>189</v>
      </c>
      <c r="E50" s="3" t="s">
        <v>129</v>
      </c>
      <c r="F50" s="4">
        <v>1400</v>
      </c>
      <c r="G50" s="5">
        <v>5775.71</v>
      </c>
      <c r="H50" s="11">
        <f>G50*0.12</f>
        <v>693.08519999999999</v>
      </c>
      <c r="I50" s="10">
        <f>G50*0.18</f>
        <v>1039.6278</v>
      </c>
      <c r="J50" s="10">
        <f>G50+(G50*0.12)+(G50*0.18)</f>
        <v>7508.4230000000007</v>
      </c>
      <c r="K50" s="10">
        <f t="shared" si="4"/>
        <v>8259.2653000000009</v>
      </c>
      <c r="L50" s="6"/>
      <c r="M50" s="3" t="s">
        <v>237</v>
      </c>
      <c r="N50" s="6" t="s">
        <v>337</v>
      </c>
      <c r="O50" s="7" t="s">
        <v>344</v>
      </c>
    </row>
    <row r="51" spans="1:15" ht="180" x14ac:dyDescent="0.2">
      <c r="A51" s="2" t="s">
        <v>23</v>
      </c>
      <c r="B51" s="3" t="s">
        <v>236</v>
      </c>
      <c r="C51" s="3" t="s">
        <v>388</v>
      </c>
      <c r="D51" s="3" t="s">
        <v>189</v>
      </c>
      <c r="E51" s="3" t="s">
        <v>129</v>
      </c>
      <c r="F51" s="4">
        <v>42</v>
      </c>
      <c r="G51" s="5">
        <v>184.1</v>
      </c>
      <c r="H51" s="11">
        <f>G51*0.15</f>
        <v>27.614999999999998</v>
      </c>
      <c r="I51" s="10">
        <f>G51*0.25</f>
        <v>46.024999999999999</v>
      </c>
      <c r="J51" s="10">
        <f>G51+(G51*0.15)+(G51*0.25)</f>
        <v>257.74</v>
      </c>
      <c r="K51" s="10">
        <f t="shared" si="4"/>
        <v>283.51400000000001</v>
      </c>
      <c r="L51" s="6"/>
      <c r="M51" s="3" t="s">
        <v>237</v>
      </c>
      <c r="N51" s="6" t="s">
        <v>337</v>
      </c>
      <c r="O51" s="7" t="s">
        <v>389</v>
      </c>
    </row>
    <row r="52" spans="1:15" ht="180" x14ac:dyDescent="0.2">
      <c r="A52" s="2" t="s">
        <v>23</v>
      </c>
      <c r="B52" s="3" t="s">
        <v>236</v>
      </c>
      <c r="C52" s="3" t="s">
        <v>390</v>
      </c>
      <c r="D52" s="3" t="s">
        <v>189</v>
      </c>
      <c r="E52" s="3" t="s">
        <v>129</v>
      </c>
      <c r="F52" s="4">
        <v>49</v>
      </c>
      <c r="G52" s="5">
        <v>206.29</v>
      </c>
      <c r="H52" s="11">
        <f>G52*0.15</f>
        <v>30.943499999999997</v>
      </c>
      <c r="I52" s="10">
        <f>G52*0.25</f>
        <v>51.572499999999998</v>
      </c>
      <c r="J52" s="10">
        <f>G52+(G52*0.15)+(G52*0.25)</f>
        <v>288.80599999999998</v>
      </c>
      <c r="K52" s="10">
        <f t="shared" si="4"/>
        <v>317.6866</v>
      </c>
      <c r="L52" s="6"/>
      <c r="M52" s="3" t="s">
        <v>237</v>
      </c>
      <c r="N52" s="6" t="s">
        <v>337</v>
      </c>
      <c r="O52" s="7" t="s">
        <v>391</v>
      </c>
    </row>
    <row r="53" spans="1:15" ht="195" x14ac:dyDescent="0.2">
      <c r="A53" s="2" t="s">
        <v>53</v>
      </c>
      <c r="B53" s="3" t="s">
        <v>54</v>
      </c>
      <c r="C53" s="3" t="s">
        <v>228</v>
      </c>
      <c r="D53" s="3" t="s">
        <v>230</v>
      </c>
      <c r="E53" s="3" t="s">
        <v>141</v>
      </c>
      <c r="F53" s="4">
        <v>20</v>
      </c>
      <c r="G53" s="5">
        <v>57.86</v>
      </c>
      <c r="H53" s="11">
        <f>G53*0.15</f>
        <v>8.6790000000000003</v>
      </c>
      <c r="I53" s="10">
        <f>G53*0.25</f>
        <v>14.465</v>
      </c>
      <c r="J53" s="10">
        <f>G53+(G53*0.15)+(G53*0.25)</f>
        <v>81.004000000000005</v>
      </c>
      <c r="K53" s="10">
        <f t="shared" si="4"/>
        <v>89.104400000000012</v>
      </c>
      <c r="L53" s="6"/>
      <c r="M53" s="3" t="s">
        <v>55</v>
      </c>
      <c r="N53" s="6" t="s">
        <v>290</v>
      </c>
      <c r="O53" s="7" t="s">
        <v>79</v>
      </c>
    </row>
    <row r="54" spans="1:15" ht="135" x14ac:dyDescent="0.2">
      <c r="A54" s="2" t="s">
        <v>24</v>
      </c>
      <c r="B54" s="3" t="s">
        <v>302</v>
      </c>
      <c r="C54" s="3" t="s">
        <v>145</v>
      </c>
      <c r="D54" s="3" t="s">
        <v>220</v>
      </c>
      <c r="E54" s="3" t="s">
        <v>144</v>
      </c>
      <c r="F54" s="4">
        <v>1</v>
      </c>
      <c r="G54" s="5">
        <v>425.45</v>
      </c>
      <c r="H54" s="11">
        <f>G54*0.15</f>
        <v>63.817499999999995</v>
      </c>
      <c r="I54" s="10">
        <f>G54*0.25</f>
        <v>106.3625</v>
      </c>
      <c r="J54" s="10">
        <f>G54+(G54*0.15)+(G54*0.25)</f>
        <v>595.63</v>
      </c>
      <c r="K54" s="10">
        <f t="shared" si="4"/>
        <v>655.1930000000001</v>
      </c>
      <c r="L54" s="6"/>
      <c r="M54" s="3" t="s">
        <v>303</v>
      </c>
      <c r="N54" s="6" t="s">
        <v>304</v>
      </c>
      <c r="O54" s="7" t="s">
        <v>305</v>
      </c>
    </row>
    <row r="55" spans="1:15" ht="135" x14ac:dyDescent="0.2">
      <c r="A55" s="2" t="s">
        <v>24</v>
      </c>
      <c r="B55" s="3" t="s">
        <v>302</v>
      </c>
      <c r="C55" s="3" t="s">
        <v>138</v>
      </c>
      <c r="D55" s="3" t="s">
        <v>220</v>
      </c>
      <c r="E55" s="3" t="s">
        <v>144</v>
      </c>
      <c r="F55" s="4">
        <v>1</v>
      </c>
      <c r="G55" s="5">
        <v>2127.25</v>
      </c>
      <c r="H55" s="11">
        <f>G55*0.12</f>
        <v>255.26999999999998</v>
      </c>
      <c r="I55" s="10">
        <f>G55*0.18</f>
        <v>382.90499999999997</v>
      </c>
      <c r="J55" s="10">
        <f>G55+(G55*0.12)+(G55*0.18)</f>
        <v>2765.4250000000002</v>
      </c>
      <c r="K55" s="10">
        <f t="shared" si="4"/>
        <v>3041.9675000000007</v>
      </c>
      <c r="L55" s="6"/>
      <c r="M55" s="3" t="s">
        <v>303</v>
      </c>
      <c r="N55" s="6" t="s">
        <v>304</v>
      </c>
      <c r="O55" s="7" t="s">
        <v>306</v>
      </c>
    </row>
    <row r="56" spans="1:15" ht="120" x14ac:dyDescent="0.2">
      <c r="A56" s="2" t="s">
        <v>41</v>
      </c>
      <c r="B56" s="3" t="s">
        <v>42</v>
      </c>
      <c r="C56" s="3" t="s">
        <v>201</v>
      </c>
      <c r="D56" s="3" t="s">
        <v>312</v>
      </c>
      <c r="E56" s="3" t="s">
        <v>117</v>
      </c>
      <c r="F56" s="4">
        <v>30</v>
      </c>
      <c r="G56" s="5">
        <v>67.959999999999994</v>
      </c>
      <c r="H56" s="11">
        <f>G56*0.15</f>
        <v>10.193999999999999</v>
      </c>
      <c r="I56" s="10">
        <f>G56*0.25</f>
        <v>16.989999999999998</v>
      </c>
      <c r="J56" s="10">
        <f>G56+(G56*0.15)+(G56*0.25)</f>
        <v>95.143999999999991</v>
      </c>
      <c r="K56" s="10">
        <f t="shared" si="4"/>
        <v>104.6584</v>
      </c>
      <c r="L56" s="6"/>
      <c r="M56" s="3" t="s">
        <v>43</v>
      </c>
      <c r="N56" s="6" t="s">
        <v>313</v>
      </c>
      <c r="O56" s="7" t="s">
        <v>202</v>
      </c>
    </row>
    <row r="57" spans="1:15" ht="120" x14ac:dyDescent="0.2">
      <c r="A57" s="2" t="s">
        <v>41</v>
      </c>
      <c r="B57" s="3" t="s">
        <v>42</v>
      </c>
      <c r="C57" s="3" t="s">
        <v>199</v>
      </c>
      <c r="D57" s="3" t="s">
        <v>312</v>
      </c>
      <c r="E57" s="3" t="s">
        <v>117</v>
      </c>
      <c r="F57" s="4">
        <v>60</v>
      </c>
      <c r="G57" s="5">
        <v>135.91999999999999</v>
      </c>
      <c r="H57" s="11">
        <f>G57*0.15</f>
        <v>20.387999999999998</v>
      </c>
      <c r="I57" s="10">
        <f>G57*0.25</f>
        <v>33.979999999999997</v>
      </c>
      <c r="J57" s="10">
        <f>G57+(G57*0.15)+(G57*0.25)</f>
        <v>190.28799999999998</v>
      </c>
      <c r="K57" s="10">
        <f t="shared" si="4"/>
        <v>209.3168</v>
      </c>
      <c r="L57" s="6"/>
      <c r="M57" s="3" t="s">
        <v>43</v>
      </c>
      <c r="N57" s="6" t="s">
        <v>313</v>
      </c>
      <c r="O57" s="7" t="s">
        <v>200</v>
      </c>
    </row>
    <row r="58" spans="1:15" ht="120" x14ac:dyDescent="0.2">
      <c r="A58" s="2" t="s">
        <v>41</v>
      </c>
      <c r="B58" s="3" t="s">
        <v>42</v>
      </c>
      <c r="C58" s="3" t="s">
        <v>197</v>
      </c>
      <c r="D58" s="3" t="s">
        <v>312</v>
      </c>
      <c r="E58" s="3" t="s">
        <v>117</v>
      </c>
      <c r="F58" s="4">
        <v>30</v>
      </c>
      <c r="G58" s="5">
        <v>46.96</v>
      </c>
      <c r="H58" s="9">
        <f>G58*0.18</f>
        <v>8.4527999999999999</v>
      </c>
      <c r="I58" s="10">
        <f>G58*0.31</f>
        <v>14.557600000000001</v>
      </c>
      <c r="J58" s="10">
        <f>G58+(G58*0.18)+(G58*0.31)</f>
        <v>69.970400000000012</v>
      </c>
      <c r="K58" s="10">
        <f t="shared" si="4"/>
        <v>76.967440000000025</v>
      </c>
      <c r="L58" s="6"/>
      <c r="M58" s="3" t="s">
        <v>43</v>
      </c>
      <c r="N58" s="6" t="s">
        <v>313</v>
      </c>
      <c r="O58" s="7" t="s">
        <v>198</v>
      </c>
    </row>
    <row r="59" spans="1:15" ht="120" x14ac:dyDescent="0.2">
      <c r="A59" s="2" t="s">
        <v>41</v>
      </c>
      <c r="B59" s="3" t="s">
        <v>85</v>
      </c>
      <c r="C59" s="3" t="s">
        <v>184</v>
      </c>
      <c r="D59" s="3" t="s">
        <v>312</v>
      </c>
      <c r="E59" s="3" t="s">
        <v>117</v>
      </c>
      <c r="F59" s="4">
        <v>30</v>
      </c>
      <c r="G59" s="5">
        <v>138.65</v>
      </c>
      <c r="H59" s="11">
        <f>G59*0.15</f>
        <v>20.797499999999999</v>
      </c>
      <c r="I59" s="10">
        <f>G59*0.25</f>
        <v>34.662500000000001</v>
      </c>
      <c r="J59" s="10">
        <f>G59+(G59*0.15)+(G59*0.25)</f>
        <v>194.10999999999999</v>
      </c>
      <c r="K59" s="10">
        <f t="shared" si="4"/>
        <v>213.52100000000002</v>
      </c>
      <c r="L59" s="6"/>
      <c r="M59" s="3" t="s">
        <v>44</v>
      </c>
      <c r="N59" s="6" t="s">
        <v>314</v>
      </c>
      <c r="O59" s="7" t="s">
        <v>185</v>
      </c>
    </row>
    <row r="60" spans="1:15" ht="120" x14ac:dyDescent="0.2">
      <c r="A60" s="2" t="s">
        <v>41</v>
      </c>
      <c r="B60" s="3" t="s">
        <v>85</v>
      </c>
      <c r="C60" s="3" t="s">
        <v>186</v>
      </c>
      <c r="D60" s="3" t="s">
        <v>312</v>
      </c>
      <c r="E60" s="3" t="s">
        <v>117</v>
      </c>
      <c r="F60" s="4">
        <v>60</v>
      </c>
      <c r="G60" s="5">
        <v>280.14</v>
      </c>
      <c r="H60" s="11">
        <f>G60*0.15</f>
        <v>42.020999999999994</v>
      </c>
      <c r="I60" s="10">
        <f>G60*0.25</f>
        <v>70.034999999999997</v>
      </c>
      <c r="J60" s="10">
        <f>G60+(G60*0.15)+(G60*0.25)</f>
        <v>392.19600000000003</v>
      </c>
      <c r="K60" s="10">
        <f t="shared" si="4"/>
        <v>431.41560000000004</v>
      </c>
      <c r="L60" s="6"/>
      <c r="M60" s="3" t="s">
        <v>44</v>
      </c>
      <c r="N60" s="6" t="s">
        <v>314</v>
      </c>
      <c r="O60" s="7" t="s">
        <v>187</v>
      </c>
    </row>
    <row r="61" spans="1:15" ht="330" x14ac:dyDescent="0.2">
      <c r="A61" s="2" t="s">
        <v>25</v>
      </c>
      <c r="B61" s="3" t="s">
        <v>25</v>
      </c>
      <c r="C61" s="3" t="s">
        <v>195</v>
      </c>
      <c r="D61" s="3" t="s">
        <v>225</v>
      </c>
      <c r="E61" s="3" t="s">
        <v>164</v>
      </c>
      <c r="F61" s="4">
        <v>5</v>
      </c>
      <c r="G61" s="5">
        <v>586</v>
      </c>
      <c r="H61" s="11">
        <f>G61*0.12</f>
        <v>70.319999999999993</v>
      </c>
      <c r="I61" s="10">
        <f>G61*0.18</f>
        <v>105.47999999999999</v>
      </c>
      <c r="J61" s="10">
        <f>G61+(G61*0.12)+(G61*0.18)</f>
        <v>761.8</v>
      </c>
      <c r="K61" s="10">
        <f t="shared" si="4"/>
        <v>837.98</v>
      </c>
      <c r="L61" s="6"/>
      <c r="M61" s="3" t="s">
        <v>165</v>
      </c>
      <c r="N61" s="6" t="s">
        <v>330</v>
      </c>
      <c r="O61" s="7" t="s">
        <v>168</v>
      </c>
    </row>
    <row r="62" spans="1:15" ht="330" x14ac:dyDescent="0.2">
      <c r="A62" s="2" t="s">
        <v>25</v>
      </c>
      <c r="B62" s="3" t="s">
        <v>25</v>
      </c>
      <c r="C62" s="3" t="s">
        <v>196</v>
      </c>
      <c r="D62" s="3" t="s">
        <v>225</v>
      </c>
      <c r="E62" s="3" t="s">
        <v>164</v>
      </c>
      <c r="F62" s="4">
        <v>5</v>
      </c>
      <c r="G62" s="5">
        <v>939.9</v>
      </c>
      <c r="H62" s="11">
        <f>G62*0.12</f>
        <v>112.788</v>
      </c>
      <c r="I62" s="10">
        <f>G62*0.18</f>
        <v>169.18199999999999</v>
      </c>
      <c r="J62" s="10">
        <f>G62+(G62*0.12)+(G62*0.18)</f>
        <v>1221.8699999999999</v>
      </c>
      <c r="K62" s="10">
        <f t="shared" si="4"/>
        <v>1344.057</v>
      </c>
      <c r="L62" s="6"/>
      <c r="M62" s="3" t="s">
        <v>165</v>
      </c>
      <c r="N62" s="6" t="s">
        <v>330</v>
      </c>
      <c r="O62" s="7" t="s">
        <v>167</v>
      </c>
    </row>
    <row r="63" spans="1:15" ht="180" x14ac:dyDescent="0.2">
      <c r="A63" s="2" t="s">
        <v>26</v>
      </c>
      <c r="B63" s="3" t="s">
        <v>258</v>
      </c>
      <c r="C63" s="3" t="s">
        <v>222</v>
      </c>
      <c r="D63" s="3" t="s">
        <v>231</v>
      </c>
      <c r="E63" s="3" t="s">
        <v>121</v>
      </c>
      <c r="F63" s="4">
        <v>60</v>
      </c>
      <c r="G63" s="5">
        <v>10868.74</v>
      </c>
      <c r="H63" s="11">
        <f>G63*0.12</f>
        <v>1304.2487999999998</v>
      </c>
      <c r="I63" s="10">
        <f>G63*0.18</f>
        <v>1956.3732</v>
      </c>
      <c r="J63" s="10">
        <f>G63+(G63*0.12)+(G63*0.18)</f>
        <v>14129.361999999999</v>
      </c>
      <c r="K63" s="10">
        <f t="shared" si="4"/>
        <v>15542.298200000001</v>
      </c>
      <c r="L63" s="6"/>
      <c r="M63" s="3" t="s">
        <v>259</v>
      </c>
      <c r="N63" s="6" t="s">
        <v>260</v>
      </c>
      <c r="O63" s="7" t="s">
        <v>262</v>
      </c>
    </row>
    <row r="64" spans="1:15" ht="180" x14ac:dyDescent="0.2">
      <c r="A64" s="2" t="s">
        <v>26</v>
      </c>
      <c r="B64" s="3" t="s">
        <v>258</v>
      </c>
      <c r="C64" s="3" t="s">
        <v>215</v>
      </c>
      <c r="D64" s="3" t="s">
        <v>231</v>
      </c>
      <c r="E64" s="3" t="s">
        <v>121</v>
      </c>
      <c r="F64" s="4">
        <v>60</v>
      </c>
      <c r="G64" s="5">
        <v>16303.11</v>
      </c>
      <c r="H64" s="11">
        <f>G64*0.12</f>
        <v>1956.3732</v>
      </c>
      <c r="I64" s="10">
        <f>G64*0.18</f>
        <v>2934.5598</v>
      </c>
      <c r="J64" s="10">
        <f>G64+(G64*0.12)+(G64*0.18)</f>
        <v>21194.043000000001</v>
      </c>
      <c r="K64" s="10">
        <f t="shared" si="4"/>
        <v>23313.447300000003</v>
      </c>
      <c r="L64" s="6"/>
      <c r="M64" s="3" t="s">
        <v>259</v>
      </c>
      <c r="N64" s="6" t="s">
        <v>260</v>
      </c>
      <c r="O64" s="7" t="s">
        <v>261</v>
      </c>
    </row>
    <row r="65" spans="1:15" ht="195" x14ac:dyDescent="0.2">
      <c r="A65" s="2" t="s">
        <v>40</v>
      </c>
      <c r="B65" s="3" t="s">
        <v>95</v>
      </c>
      <c r="C65" s="3" t="s">
        <v>293</v>
      </c>
      <c r="D65" s="3" t="s">
        <v>230</v>
      </c>
      <c r="E65" s="3" t="s">
        <v>133</v>
      </c>
      <c r="F65" s="4">
        <v>30</v>
      </c>
      <c r="G65" s="5">
        <v>52.72</v>
      </c>
      <c r="H65" s="11">
        <f>G65*0.15</f>
        <v>7.9079999999999995</v>
      </c>
      <c r="I65" s="10">
        <f>G65*0.25</f>
        <v>13.18</v>
      </c>
      <c r="J65" s="10">
        <f>G65+(G65*0.15)+(G65*0.25)</f>
        <v>73.807999999999993</v>
      </c>
      <c r="K65" s="10">
        <f t="shared" si="4"/>
        <v>81.188800000000001</v>
      </c>
      <c r="L65" s="6"/>
      <c r="M65" s="3" t="s">
        <v>140</v>
      </c>
      <c r="N65" s="6" t="s">
        <v>294</v>
      </c>
      <c r="O65" s="7" t="s">
        <v>180</v>
      </c>
    </row>
    <row r="66" spans="1:15" ht="135" x14ac:dyDescent="0.2">
      <c r="A66" s="2" t="s">
        <v>28</v>
      </c>
      <c r="B66" s="3" t="s">
        <v>28</v>
      </c>
      <c r="C66" s="3" t="s">
        <v>315</v>
      </c>
      <c r="D66" s="3" t="s">
        <v>204</v>
      </c>
      <c r="E66" s="3" t="s">
        <v>113</v>
      </c>
      <c r="F66" s="4">
        <v>1</v>
      </c>
      <c r="G66" s="5">
        <v>2034.77</v>
      </c>
      <c r="H66" s="11">
        <f>G66*0.12</f>
        <v>244.17239999999998</v>
      </c>
      <c r="I66" s="10">
        <f>G66*0.18</f>
        <v>366.2586</v>
      </c>
      <c r="J66" s="10">
        <f>G66+(G66*0.12)+(G66*0.18)</f>
        <v>2645.201</v>
      </c>
      <c r="K66" s="10">
        <f t="shared" si="4"/>
        <v>2909.7211000000002</v>
      </c>
      <c r="L66" s="6"/>
      <c r="M66" s="3" t="s">
        <v>241</v>
      </c>
      <c r="N66" s="6" t="s">
        <v>316</v>
      </c>
      <c r="O66" s="7" t="s">
        <v>244</v>
      </c>
    </row>
    <row r="67" spans="1:15" ht="135" x14ac:dyDescent="0.2">
      <c r="A67" s="2" t="s">
        <v>28</v>
      </c>
      <c r="B67" s="3" t="s">
        <v>28</v>
      </c>
      <c r="C67" s="3" t="s">
        <v>318</v>
      </c>
      <c r="D67" s="3" t="s">
        <v>204</v>
      </c>
      <c r="E67" s="3" t="s">
        <v>113</v>
      </c>
      <c r="F67" s="4">
        <v>1</v>
      </c>
      <c r="G67" s="5">
        <v>4070.79</v>
      </c>
      <c r="H67" s="11">
        <f>G67*0.12</f>
        <v>488.4948</v>
      </c>
      <c r="I67" s="10">
        <f>G67*0.18</f>
        <v>732.74219999999991</v>
      </c>
      <c r="J67" s="10">
        <f>G67+(G67*0.12)+(G67*0.18)</f>
        <v>5292.027</v>
      </c>
      <c r="K67" s="10">
        <f t="shared" si="4"/>
        <v>5821.2297000000008</v>
      </c>
      <c r="L67" s="6"/>
      <c r="M67" s="3" t="s">
        <v>241</v>
      </c>
      <c r="N67" s="6" t="s">
        <v>316</v>
      </c>
      <c r="O67" s="7" t="s">
        <v>242</v>
      </c>
    </row>
    <row r="68" spans="1:15" ht="135" x14ac:dyDescent="0.2">
      <c r="A68" s="2" t="s">
        <v>28</v>
      </c>
      <c r="B68" s="3" t="s">
        <v>28</v>
      </c>
      <c r="C68" s="3" t="s">
        <v>317</v>
      </c>
      <c r="D68" s="3" t="s">
        <v>204</v>
      </c>
      <c r="E68" s="3" t="s">
        <v>113</v>
      </c>
      <c r="F68" s="4">
        <v>1</v>
      </c>
      <c r="G68" s="5">
        <v>8392.35</v>
      </c>
      <c r="H68" s="11">
        <f>G68*0.12</f>
        <v>1007.082</v>
      </c>
      <c r="I68" s="10">
        <f>G68*0.18</f>
        <v>1510.623</v>
      </c>
      <c r="J68" s="10">
        <f>G68+(G68*0.12)+(G68*0.18)</f>
        <v>10910.055</v>
      </c>
      <c r="K68" s="10">
        <f t="shared" ref="K68:K99" si="8">J68*1.1</f>
        <v>12001.060500000001</v>
      </c>
      <c r="L68" s="6"/>
      <c r="M68" s="3" t="s">
        <v>241</v>
      </c>
      <c r="N68" s="6" t="s">
        <v>316</v>
      </c>
      <c r="O68" s="7" t="s">
        <v>243</v>
      </c>
    </row>
    <row r="69" spans="1:15" ht="105" x14ac:dyDescent="0.2">
      <c r="A69" s="2" t="s">
        <v>29</v>
      </c>
      <c r="B69" s="3" t="s">
        <v>29</v>
      </c>
      <c r="C69" s="3" t="s">
        <v>156</v>
      </c>
      <c r="D69" s="3" t="s">
        <v>194</v>
      </c>
      <c r="E69" s="3" t="s">
        <v>123</v>
      </c>
      <c r="F69" s="4">
        <v>20</v>
      </c>
      <c r="G69" s="5">
        <v>9.73</v>
      </c>
      <c r="H69" s="9">
        <f>G69*0.18</f>
        <v>1.7514000000000001</v>
      </c>
      <c r="I69" s="10">
        <f>G69*0.31</f>
        <v>3.0163000000000002</v>
      </c>
      <c r="J69" s="10">
        <f>G69+(G69*0.18)+(G69*0.31)</f>
        <v>14.497700000000002</v>
      </c>
      <c r="K69" s="10">
        <f t="shared" si="8"/>
        <v>15.947470000000003</v>
      </c>
      <c r="L69" s="6"/>
      <c r="M69" s="3" t="s">
        <v>100</v>
      </c>
      <c r="N69" s="6" t="s">
        <v>298</v>
      </c>
      <c r="O69" s="7" t="s">
        <v>101</v>
      </c>
    </row>
    <row r="70" spans="1:15" ht="150" x14ac:dyDescent="0.2">
      <c r="A70" s="2" t="s">
        <v>63</v>
      </c>
      <c r="B70" s="3" t="s">
        <v>64</v>
      </c>
      <c r="C70" s="3" t="s">
        <v>142</v>
      </c>
      <c r="D70" s="3" t="s">
        <v>265</v>
      </c>
      <c r="E70" s="3" t="s">
        <v>124</v>
      </c>
      <c r="F70" s="4">
        <v>1</v>
      </c>
      <c r="G70" s="5">
        <v>81.8</v>
      </c>
      <c r="H70" s="11">
        <f>G70*0.15</f>
        <v>12.27</v>
      </c>
      <c r="I70" s="10">
        <f>G70*0.25</f>
        <v>20.45</v>
      </c>
      <c r="J70" s="10">
        <f>G70+(G70*0.15)+(G70*0.25)</f>
        <v>114.52</v>
      </c>
      <c r="K70" s="10">
        <f t="shared" si="8"/>
        <v>125.97200000000001</v>
      </c>
      <c r="L70" s="6"/>
      <c r="M70" s="3" t="s">
        <v>65</v>
      </c>
      <c r="N70" s="6" t="s">
        <v>266</v>
      </c>
      <c r="O70" s="7" t="s">
        <v>92</v>
      </c>
    </row>
    <row r="71" spans="1:15" ht="150" x14ac:dyDescent="0.2">
      <c r="A71" s="2" t="s">
        <v>63</v>
      </c>
      <c r="B71" s="3" t="s">
        <v>64</v>
      </c>
      <c r="C71" s="3" t="s">
        <v>112</v>
      </c>
      <c r="D71" s="3" t="s">
        <v>263</v>
      </c>
      <c r="E71" s="3" t="s">
        <v>124</v>
      </c>
      <c r="F71" s="4">
        <v>20</v>
      </c>
      <c r="G71" s="5">
        <v>169.08</v>
      </c>
      <c r="H71" s="11">
        <f>G71*0.15</f>
        <v>25.362000000000002</v>
      </c>
      <c r="I71" s="10">
        <f>G71*0.25</f>
        <v>42.27</v>
      </c>
      <c r="J71" s="10">
        <f>G71+(G71*0.15)+(G71*0.25)</f>
        <v>236.71200000000002</v>
      </c>
      <c r="K71" s="10">
        <f t="shared" si="8"/>
        <v>260.38320000000004</v>
      </c>
      <c r="L71" s="6"/>
      <c r="M71" s="3" t="s">
        <v>66</v>
      </c>
      <c r="N71" s="6" t="s">
        <v>267</v>
      </c>
      <c r="O71" s="7" t="s">
        <v>111</v>
      </c>
    </row>
    <row r="72" spans="1:15" ht="150" x14ac:dyDescent="0.2">
      <c r="A72" s="2" t="s">
        <v>63</v>
      </c>
      <c r="B72" s="3" t="s">
        <v>64</v>
      </c>
      <c r="C72" s="3" t="s">
        <v>132</v>
      </c>
      <c r="D72" s="3" t="s">
        <v>263</v>
      </c>
      <c r="E72" s="3" t="s">
        <v>124</v>
      </c>
      <c r="F72" s="4">
        <v>7</v>
      </c>
      <c r="G72" s="5">
        <v>59.22</v>
      </c>
      <c r="H72" s="11">
        <f>G72*0.15</f>
        <v>8.8829999999999991</v>
      </c>
      <c r="I72" s="10">
        <f>G72*0.25</f>
        <v>14.805</v>
      </c>
      <c r="J72" s="10">
        <f>G72+(G72*0.15)+(G72*0.25)</f>
        <v>82.907999999999987</v>
      </c>
      <c r="K72" s="10">
        <f t="shared" si="8"/>
        <v>91.198799999999991</v>
      </c>
      <c r="L72" s="6"/>
      <c r="M72" s="3" t="s">
        <v>66</v>
      </c>
      <c r="N72" s="6" t="s">
        <v>264</v>
      </c>
      <c r="O72" s="7" t="s">
        <v>67</v>
      </c>
    </row>
    <row r="73" spans="1:15" ht="135" x14ac:dyDescent="0.2">
      <c r="A73" s="2" t="s">
        <v>30</v>
      </c>
      <c r="B73" s="3" t="s">
        <v>30</v>
      </c>
      <c r="C73" s="3" t="s">
        <v>299</v>
      </c>
      <c r="D73" s="3" t="s">
        <v>179</v>
      </c>
      <c r="E73" s="3" t="s">
        <v>176</v>
      </c>
      <c r="F73" s="4">
        <v>20</v>
      </c>
      <c r="G73" s="5">
        <v>12.05</v>
      </c>
      <c r="H73" s="9">
        <f>G73*0.18</f>
        <v>2.169</v>
      </c>
      <c r="I73" s="10">
        <f>G73*0.31</f>
        <v>3.7355</v>
      </c>
      <c r="J73" s="10">
        <f>G73+(G73*0.18)+(G73*0.31)</f>
        <v>17.954500000000003</v>
      </c>
      <c r="K73" s="10">
        <f t="shared" si="8"/>
        <v>19.749950000000005</v>
      </c>
      <c r="L73" s="6"/>
      <c r="M73" s="3" t="s">
        <v>300</v>
      </c>
      <c r="N73" s="6" t="s">
        <v>301</v>
      </c>
      <c r="O73" s="7" t="s">
        <v>31</v>
      </c>
    </row>
    <row r="74" spans="1:15" ht="180" x14ac:dyDescent="0.2">
      <c r="A74" s="2" t="s">
        <v>32</v>
      </c>
      <c r="B74" s="3" t="s">
        <v>33</v>
      </c>
      <c r="C74" s="3" t="s">
        <v>276</v>
      </c>
      <c r="D74" s="3" t="s">
        <v>277</v>
      </c>
      <c r="E74" s="3" t="s">
        <v>143</v>
      </c>
      <c r="F74" s="4">
        <v>10</v>
      </c>
      <c r="G74" s="5">
        <v>3763.09</v>
      </c>
      <c r="H74" s="11">
        <f>G74*0.12</f>
        <v>451.57080000000002</v>
      </c>
      <c r="I74" s="10">
        <f>G74*0.18</f>
        <v>677.35619999999994</v>
      </c>
      <c r="J74" s="10">
        <f>G74+(G74*0.12)+(G74*0.18)</f>
        <v>4892.0170000000007</v>
      </c>
      <c r="K74" s="10">
        <f t="shared" si="8"/>
        <v>5381.2187000000013</v>
      </c>
      <c r="L74" s="6"/>
      <c r="M74" s="3" t="s">
        <v>88</v>
      </c>
      <c r="N74" s="6" t="s">
        <v>278</v>
      </c>
      <c r="O74" s="7" t="s">
        <v>89</v>
      </c>
    </row>
    <row r="75" spans="1:15" ht="165.75" customHeight="1" x14ac:dyDescent="0.2">
      <c r="A75" s="2" t="s">
        <v>32</v>
      </c>
      <c r="B75" s="3" t="s">
        <v>33</v>
      </c>
      <c r="C75" s="3" t="s">
        <v>273</v>
      </c>
      <c r="D75" s="3" t="s">
        <v>274</v>
      </c>
      <c r="E75" s="3"/>
      <c r="F75" s="4">
        <v>1</v>
      </c>
      <c r="G75" s="5">
        <v>1658.82</v>
      </c>
      <c r="H75" s="11">
        <f>G75*0.12</f>
        <v>199.05839999999998</v>
      </c>
      <c r="I75" s="10">
        <f>G75*0.18</f>
        <v>298.58759999999995</v>
      </c>
      <c r="J75" s="10">
        <f>G75+(G75*0.12)+(G75*0.18)</f>
        <v>2156.4659999999999</v>
      </c>
      <c r="K75" s="10">
        <f t="shared" si="8"/>
        <v>2372.1125999999999</v>
      </c>
      <c r="L75" s="6"/>
      <c r="M75" s="3" t="s">
        <v>90</v>
      </c>
      <c r="N75" s="6" t="s">
        <v>275</v>
      </c>
      <c r="O75" s="7" t="s">
        <v>91</v>
      </c>
    </row>
    <row r="76" spans="1:15" ht="150" x14ac:dyDescent="0.2">
      <c r="A76" s="2" t="s">
        <v>32</v>
      </c>
      <c r="B76" s="3" t="s">
        <v>33</v>
      </c>
      <c r="C76" s="3" t="s">
        <v>149</v>
      </c>
      <c r="D76" s="3" t="s">
        <v>163</v>
      </c>
      <c r="E76" s="3" t="s">
        <v>143</v>
      </c>
      <c r="F76" s="4">
        <v>30</v>
      </c>
      <c r="G76" s="5">
        <v>815.44</v>
      </c>
      <c r="H76" s="11">
        <f>G76*0.12</f>
        <v>97.852800000000002</v>
      </c>
      <c r="I76" s="10">
        <f>G76*0.18</f>
        <v>146.7792</v>
      </c>
      <c r="J76" s="10">
        <f>G76+(G76*0.12)+(G76*0.18)</f>
        <v>1060.0720000000001</v>
      </c>
      <c r="K76" s="10">
        <f t="shared" si="8"/>
        <v>1166.0792000000001</v>
      </c>
      <c r="L76" s="6"/>
      <c r="M76" s="3" t="s">
        <v>34</v>
      </c>
      <c r="N76" s="6" t="s">
        <v>270</v>
      </c>
      <c r="O76" s="7" t="s">
        <v>35</v>
      </c>
    </row>
    <row r="77" spans="1:15" ht="150" x14ac:dyDescent="0.2">
      <c r="A77" s="2" t="s">
        <v>32</v>
      </c>
      <c r="B77" s="3" t="s">
        <v>33</v>
      </c>
      <c r="C77" s="3" t="s">
        <v>171</v>
      </c>
      <c r="D77" s="3" t="s">
        <v>271</v>
      </c>
      <c r="E77" s="3" t="s">
        <v>143</v>
      </c>
      <c r="F77" s="4">
        <v>30</v>
      </c>
      <c r="G77" s="5">
        <v>815.44</v>
      </c>
      <c r="H77" s="11">
        <f>G77*0.12</f>
        <v>97.852800000000002</v>
      </c>
      <c r="I77" s="10">
        <f>G77*0.18</f>
        <v>146.7792</v>
      </c>
      <c r="J77" s="10">
        <f>G77+(G77*0.12)+(G77*0.18)</f>
        <v>1060.0720000000001</v>
      </c>
      <c r="K77" s="10">
        <f t="shared" si="8"/>
        <v>1166.0792000000001</v>
      </c>
      <c r="L77" s="6"/>
      <c r="M77" s="3" t="s">
        <v>34</v>
      </c>
      <c r="N77" s="6" t="s">
        <v>272</v>
      </c>
      <c r="O77" s="7" t="s">
        <v>172</v>
      </c>
    </row>
    <row r="78" spans="1:15" ht="150" x14ac:dyDescent="0.2">
      <c r="A78" s="2" t="s">
        <v>32</v>
      </c>
      <c r="B78" s="3" t="s">
        <v>33</v>
      </c>
      <c r="C78" s="3" t="s">
        <v>169</v>
      </c>
      <c r="D78" s="3" t="s">
        <v>271</v>
      </c>
      <c r="E78" s="3" t="s">
        <v>143</v>
      </c>
      <c r="F78" s="4">
        <v>30</v>
      </c>
      <c r="G78" s="5">
        <v>414.52</v>
      </c>
      <c r="H78" s="11">
        <f>G78*0.15</f>
        <v>62.177999999999997</v>
      </c>
      <c r="I78" s="10">
        <f>G78*0.25</f>
        <v>103.63</v>
      </c>
      <c r="J78" s="10">
        <f>G78+(G78*0.15)+(G78*0.25)</f>
        <v>580.32799999999997</v>
      </c>
      <c r="K78" s="10">
        <f t="shared" si="8"/>
        <v>638.36080000000004</v>
      </c>
      <c r="L78" s="6"/>
      <c r="M78" s="3" t="s">
        <v>34</v>
      </c>
      <c r="N78" s="6" t="s">
        <v>272</v>
      </c>
      <c r="O78" s="7" t="s">
        <v>170</v>
      </c>
    </row>
    <row r="79" spans="1:15" ht="150" x14ac:dyDescent="0.2">
      <c r="A79" s="2" t="s">
        <v>32</v>
      </c>
      <c r="B79" s="3" t="s">
        <v>33</v>
      </c>
      <c r="C79" s="3" t="s">
        <v>146</v>
      </c>
      <c r="D79" s="3" t="s">
        <v>163</v>
      </c>
      <c r="E79" s="3" t="s">
        <v>143</v>
      </c>
      <c r="F79" s="4">
        <v>30</v>
      </c>
      <c r="G79" s="5">
        <v>414.52</v>
      </c>
      <c r="H79" s="11">
        <f>G79*0.15</f>
        <v>62.177999999999997</v>
      </c>
      <c r="I79" s="10">
        <f>G79*0.25</f>
        <v>103.63</v>
      </c>
      <c r="J79" s="10">
        <f>G79+(G79*0.15)+(G79*0.25)</f>
        <v>580.32799999999997</v>
      </c>
      <c r="K79" s="10">
        <f t="shared" si="8"/>
        <v>638.36080000000004</v>
      </c>
      <c r="L79" s="6"/>
      <c r="M79" s="3" t="s">
        <v>34</v>
      </c>
      <c r="N79" s="6" t="s">
        <v>270</v>
      </c>
      <c r="O79" s="7" t="s">
        <v>36</v>
      </c>
    </row>
    <row r="80" spans="1:15" ht="150" x14ac:dyDescent="0.2">
      <c r="A80" s="2" t="s">
        <v>32</v>
      </c>
      <c r="B80" s="3" t="s">
        <v>33</v>
      </c>
      <c r="C80" s="3" t="s">
        <v>148</v>
      </c>
      <c r="D80" s="3" t="s">
        <v>163</v>
      </c>
      <c r="E80" s="3" t="s">
        <v>143</v>
      </c>
      <c r="F80" s="4">
        <v>30</v>
      </c>
      <c r="G80" s="5">
        <v>815.44</v>
      </c>
      <c r="H80" s="11">
        <f t="shared" ref="H80:H87" si="9">G80*0.12</f>
        <v>97.852800000000002</v>
      </c>
      <c r="I80" s="10">
        <f t="shared" ref="I80:I87" si="10">G80*0.18</f>
        <v>146.7792</v>
      </c>
      <c r="J80" s="10">
        <f t="shared" ref="J80:J87" si="11">G80+(G80*0.12)+(G80*0.18)</f>
        <v>1060.0720000000001</v>
      </c>
      <c r="K80" s="10">
        <f t="shared" si="8"/>
        <v>1166.0792000000001</v>
      </c>
      <c r="L80" s="6"/>
      <c r="M80" s="3" t="s">
        <v>34</v>
      </c>
      <c r="N80" s="6" t="s">
        <v>270</v>
      </c>
      <c r="O80" s="7" t="s">
        <v>37</v>
      </c>
    </row>
    <row r="81" spans="1:15" ht="150" x14ac:dyDescent="0.2">
      <c r="A81" s="2" t="s">
        <v>32</v>
      </c>
      <c r="B81" s="3" t="s">
        <v>33</v>
      </c>
      <c r="C81" s="3" t="s">
        <v>148</v>
      </c>
      <c r="D81" s="3" t="s">
        <v>271</v>
      </c>
      <c r="E81" s="3" t="s">
        <v>143</v>
      </c>
      <c r="F81" s="4">
        <v>30</v>
      </c>
      <c r="G81" s="5">
        <v>815.44</v>
      </c>
      <c r="H81" s="11">
        <f t="shared" si="9"/>
        <v>97.852800000000002</v>
      </c>
      <c r="I81" s="10">
        <f t="shared" si="10"/>
        <v>146.7792</v>
      </c>
      <c r="J81" s="10">
        <f t="shared" si="11"/>
        <v>1060.0720000000001</v>
      </c>
      <c r="K81" s="10">
        <f t="shared" si="8"/>
        <v>1166.0792000000001</v>
      </c>
      <c r="L81" s="6"/>
      <c r="M81" s="3" t="s">
        <v>34</v>
      </c>
      <c r="N81" s="6" t="s">
        <v>272</v>
      </c>
      <c r="O81" s="7" t="s">
        <v>175</v>
      </c>
    </row>
    <row r="82" spans="1:15" ht="150" x14ac:dyDescent="0.2">
      <c r="A82" s="2" t="s">
        <v>32</v>
      </c>
      <c r="B82" s="3" t="s">
        <v>33</v>
      </c>
      <c r="C82" s="3" t="s">
        <v>147</v>
      </c>
      <c r="D82" s="3" t="s">
        <v>163</v>
      </c>
      <c r="E82" s="3" t="s">
        <v>143</v>
      </c>
      <c r="F82" s="4">
        <v>60</v>
      </c>
      <c r="G82" s="5">
        <v>1630.88</v>
      </c>
      <c r="H82" s="11">
        <f t="shared" si="9"/>
        <v>195.7056</v>
      </c>
      <c r="I82" s="10">
        <f t="shared" si="10"/>
        <v>293.55840000000001</v>
      </c>
      <c r="J82" s="10">
        <f t="shared" si="11"/>
        <v>2120.1440000000002</v>
      </c>
      <c r="K82" s="10">
        <f t="shared" si="8"/>
        <v>2332.1584000000003</v>
      </c>
      <c r="L82" s="6"/>
      <c r="M82" s="3" t="s">
        <v>34</v>
      </c>
      <c r="N82" s="6" t="s">
        <v>270</v>
      </c>
      <c r="O82" s="7" t="s">
        <v>38</v>
      </c>
    </row>
    <row r="83" spans="1:15" ht="150" x14ac:dyDescent="0.2">
      <c r="A83" s="2" t="s">
        <v>32</v>
      </c>
      <c r="B83" s="3" t="s">
        <v>33</v>
      </c>
      <c r="C83" s="3" t="s">
        <v>147</v>
      </c>
      <c r="D83" s="3" t="s">
        <v>271</v>
      </c>
      <c r="E83" s="3" t="s">
        <v>143</v>
      </c>
      <c r="F83" s="4">
        <v>60</v>
      </c>
      <c r="G83" s="5">
        <v>1630.88</v>
      </c>
      <c r="H83" s="11">
        <f t="shared" si="9"/>
        <v>195.7056</v>
      </c>
      <c r="I83" s="10">
        <f t="shared" si="10"/>
        <v>293.55840000000001</v>
      </c>
      <c r="J83" s="10">
        <f t="shared" si="11"/>
        <v>2120.1440000000002</v>
      </c>
      <c r="K83" s="10">
        <f t="shared" si="8"/>
        <v>2332.1584000000003</v>
      </c>
      <c r="L83" s="6"/>
      <c r="M83" s="3" t="s">
        <v>34</v>
      </c>
      <c r="N83" s="6" t="s">
        <v>272</v>
      </c>
      <c r="O83" s="7" t="s">
        <v>174</v>
      </c>
    </row>
    <row r="84" spans="1:15" ht="120" x14ac:dyDescent="0.2">
      <c r="A84" s="2" t="s">
        <v>96</v>
      </c>
      <c r="B84" s="3" t="s">
        <v>97</v>
      </c>
      <c r="C84" s="3" t="s">
        <v>183</v>
      </c>
      <c r="D84" s="3" t="s">
        <v>224</v>
      </c>
      <c r="E84" s="3" t="s">
        <v>154</v>
      </c>
      <c r="F84" s="4">
        <v>100</v>
      </c>
      <c r="G84" s="5">
        <v>8170.5</v>
      </c>
      <c r="H84" s="11">
        <f t="shared" si="9"/>
        <v>980.45999999999992</v>
      </c>
      <c r="I84" s="10">
        <f t="shared" si="10"/>
        <v>1470.69</v>
      </c>
      <c r="J84" s="10">
        <f t="shared" si="11"/>
        <v>10621.65</v>
      </c>
      <c r="K84" s="10">
        <f t="shared" si="8"/>
        <v>11683.815000000001</v>
      </c>
      <c r="L84" s="6"/>
      <c r="M84" s="3" t="s">
        <v>98</v>
      </c>
      <c r="N84" s="6" t="s">
        <v>322</v>
      </c>
      <c r="O84" s="7" t="s">
        <v>99</v>
      </c>
    </row>
    <row r="85" spans="1:15" ht="120" x14ac:dyDescent="0.2">
      <c r="A85" s="2" t="s">
        <v>96</v>
      </c>
      <c r="B85" s="3" t="s">
        <v>97</v>
      </c>
      <c r="C85" s="3" t="s">
        <v>183</v>
      </c>
      <c r="D85" s="3" t="s">
        <v>224</v>
      </c>
      <c r="E85" s="3" t="s">
        <v>154</v>
      </c>
      <c r="F85" s="4">
        <v>100</v>
      </c>
      <c r="G85" s="5">
        <v>8170.5</v>
      </c>
      <c r="H85" s="11">
        <f t="shared" si="9"/>
        <v>980.45999999999992</v>
      </c>
      <c r="I85" s="10">
        <f t="shared" si="10"/>
        <v>1470.69</v>
      </c>
      <c r="J85" s="10">
        <f t="shared" si="11"/>
        <v>10621.65</v>
      </c>
      <c r="K85" s="10">
        <f t="shared" si="8"/>
        <v>11683.815000000001</v>
      </c>
      <c r="L85" s="6"/>
      <c r="M85" s="3" t="s">
        <v>98</v>
      </c>
      <c r="N85" s="6" t="s">
        <v>322</v>
      </c>
      <c r="O85" s="7" t="s">
        <v>99</v>
      </c>
    </row>
    <row r="86" spans="1:15" ht="120" x14ac:dyDescent="0.2">
      <c r="A86" s="2" t="s">
        <v>96</v>
      </c>
      <c r="B86" s="3" t="s">
        <v>97</v>
      </c>
      <c r="C86" s="3" t="s">
        <v>153</v>
      </c>
      <c r="D86" s="3" t="s">
        <v>224</v>
      </c>
      <c r="E86" s="3" t="s">
        <v>154</v>
      </c>
      <c r="F86" s="4">
        <v>28</v>
      </c>
      <c r="G86" s="5">
        <v>2619.9499999999998</v>
      </c>
      <c r="H86" s="11">
        <f t="shared" si="9"/>
        <v>314.39399999999995</v>
      </c>
      <c r="I86" s="10">
        <f t="shared" si="10"/>
        <v>471.59099999999995</v>
      </c>
      <c r="J86" s="10">
        <f t="shared" si="11"/>
        <v>3405.9349999999995</v>
      </c>
      <c r="K86" s="10">
        <f t="shared" si="8"/>
        <v>3746.5284999999999</v>
      </c>
      <c r="L86" s="6"/>
      <c r="M86" s="3" t="s">
        <v>104</v>
      </c>
      <c r="N86" s="6" t="s">
        <v>322</v>
      </c>
      <c r="O86" s="7" t="s">
        <v>105</v>
      </c>
    </row>
    <row r="87" spans="1:15" ht="120" x14ac:dyDescent="0.2">
      <c r="A87" s="2" t="s">
        <v>96</v>
      </c>
      <c r="B87" s="3" t="s">
        <v>97</v>
      </c>
      <c r="C87" s="3" t="s">
        <v>153</v>
      </c>
      <c r="D87" s="3" t="s">
        <v>224</v>
      </c>
      <c r="E87" s="3" t="s">
        <v>154</v>
      </c>
      <c r="F87" s="4">
        <v>28</v>
      </c>
      <c r="G87" s="5">
        <v>2619.9499999999998</v>
      </c>
      <c r="H87" s="11">
        <f t="shared" si="9"/>
        <v>314.39399999999995</v>
      </c>
      <c r="I87" s="10">
        <f t="shared" si="10"/>
        <v>471.59099999999995</v>
      </c>
      <c r="J87" s="10">
        <f t="shared" si="11"/>
        <v>3405.9349999999995</v>
      </c>
      <c r="K87" s="10">
        <f t="shared" si="8"/>
        <v>3746.5284999999999</v>
      </c>
      <c r="L87" s="6"/>
      <c r="M87" s="3" t="s">
        <v>104</v>
      </c>
      <c r="N87" s="6" t="s">
        <v>322</v>
      </c>
      <c r="O87" s="7" t="s">
        <v>105</v>
      </c>
    </row>
    <row r="88" spans="1:15" ht="195" x14ac:dyDescent="0.2">
      <c r="A88" s="2" t="s">
        <v>61</v>
      </c>
      <c r="B88" s="3" t="s">
        <v>76</v>
      </c>
      <c r="C88" s="3" t="s">
        <v>291</v>
      </c>
      <c r="D88" s="3" t="s">
        <v>230</v>
      </c>
      <c r="E88" s="3" t="s">
        <v>136</v>
      </c>
      <c r="F88" s="4">
        <v>10</v>
      </c>
      <c r="G88" s="5">
        <v>84.74</v>
      </c>
      <c r="H88" s="11">
        <f>G88*0.15</f>
        <v>12.710999999999999</v>
      </c>
      <c r="I88" s="10">
        <f>G88*0.25</f>
        <v>21.184999999999999</v>
      </c>
      <c r="J88" s="10">
        <f>G88+(G88*0.15)+(G88*0.25)</f>
        <v>118.636</v>
      </c>
      <c r="K88" s="10">
        <f t="shared" si="8"/>
        <v>130.49960000000002</v>
      </c>
      <c r="L88" s="6"/>
      <c r="M88" s="3" t="s">
        <v>77</v>
      </c>
      <c r="N88" s="6" t="s">
        <v>290</v>
      </c>
      <c r="O88" s="7" t="s">
        <v>78</v>
      </c>
    </row>
    <row r="89" spans="1:15" ht="150" x14ac:dyDescent="0.2">
      <c r="A89" s="2" t="s">
        <v>39</v>
      </c>
      <c r="B89" s="3" t="s">
        <v>39</v>
      </c>
      <c r="C89" s="3" t="s">
        <v>213</v>
      </c>
      <c r="D89" s="3" t="s">
        <v>226</v>
      </c>
      <c r="E89" s="3" t="s">
        <v>115</v>
      </c>
      <c r="F89" s="4">
        <v>10</v>
      </c>
      <c r="G89" s="5">
        <v>3285.86</v>
      </c>
      <c r="H89" s="11">
        <f>G89*0.12</f>
        <v>394.3032</v>
      </c>
      <c r="I89" s="10">
        <f>G89*0.18</f>
        <v>591.45479999999998</v>
      </c>
      <c r="J89" s="10">
        <f>G89+(G89*0.12)+(G89*0.18)</f>
        <v>4271.6180000000004</v>
      </c>
      <c r="K89" s="10">
        <f t="shared" si="8"/>
        <v>4698.7798000000012</v>
      </c>
      <c r="L89" s="6"/>
      <c r="M89" s="3" t="s">
        <v>280</v>
      </c>
      <c r="N89" s="6" t="s">
        <v>281</v>
      </c>
      <c r="O89" s="7" t="s">
        <v>285</v>
      </c>
    </row>
    <row r="90" spans="1:15" ht="150" x14ac:dyDescent="0.2">
      <c r="A90" s="2" t="s">
        <v>39</v>
      </c>
      <c r="B90" s="3" t="s">
        <v>39</v>
      </c>
      <c r="C90" s="3" t="s">
        <v>214</v>
      </c>
      <c r="D90" s="3" t="s">
        <v>226</v>
      </c>
      <c r="E90" s="3" t="s">
        <v>115</v>
      </c>
      <c r="F90" s="4">
        <v>10</v>
      </c>
      <c r="G90" s="5">
        <v>6671.3</v>
      </c>
      <c r="H90" s="11">
        <f>G90*0.12</f>
        <v>800.55600000000004</v>
      </c>
      <c r="I90" s="10">
        <f>G90*0.18</f>
        <v>1200.8340000000001</v>
      </c>
      <c r="J90" s="10">
        <f>G90+(G90*0.12)+(G90*0.18)</f>
        <v>8672.69</v>
      </c>
      <c r="K90" s="10">
        <f t="shared" si="8"/>
        <v>9539.9590000000007</v>
      </c>
      <c r="L90" s="6"/>
      <c r="M90" s="3" t="s">
        <v>280</v>
      </c>
      <c r="N90" s="6" t="s">
        <v>281</v>
      </c>
      <c r="O90" s="7" t="s">
        <v>282</v>
      </c>
    </row>
    <row r="91" spans="1:15" ht="150" x14ac:dyDescent="0.2">
      <c r="A91" s="2" t="s">
        <v>39</v>
      </c>
      <c r="B91" s="3" t="s">
        <v>39</v>
      </c>
      <c r="C91" s="3" t="s">
        <v>283</v>
      </c>
      <c r="D91" s="3" t="s">
        <v>226</v>
      </c>
      <c r="E91" s="3" t="s">
        <v>115</v>
      </c>
      <c r="F91" s="4">
        <v>10</v>
      </c>
      <c r="G91" s="5">
        <v>9957.17</v>
      </c>
      <c r="H91" s="11">
        <f>G91*0.12</f>
        <v>1194.8604</v>
      </c>
      <c r="I91" s="10">
        <f>G91*0.18</f>
        <v>1792.2906</v>
      </c>
      <c r="J91" s="10">
        <f>G91+(G91*0.12)+(G91*0.18)</f>
        <v>12944.321</v>
      </c>
      <c r="K91" s="10">
        <f t="shared" si="8"/>
        <v>14238.753100000002</v>
      </c>
      <c r="L91" s="6"/>
      <c r="M91" s="3" t="s">
        <v>280</v>
      </c>
      <c r="N91" s="6" t="s">
        <v>281</v>
      </c>
      <c r="O91" s="7" t="s">
        <v>284</v>
      </c>
    </row>
    <row r="92" spans="1:15" ht="195" x14ac:dyDescent="0.2">
      <c r="A92" s="2" t="s">
        <v>52</v>
      </c>
      <c r="B92" s="3" t="s">
        <v>190</v>
      </c>
      <c r="C92" s="3" t="s">
        <v>192</v>
      </c>
      <c r="D92" s="3" t="s">
        <v>230</v>
      </c>
      <c r="E92" s="3" t="s">
        <v>119</v>
      </c>
      <c r="F92" s="4">
        <v>30</v>
      </c>
      <c r="G92" s="5">
        <v>697.96</v>
      </c>
      <c r="H92" s="11">
        <f>G92*0.12</f>
        <v>83.755200000000002</v>
      </c>
      <c r="I92" s="10">
        <f>G92*0.18</f>
        <v>125.6328</v>
      </c>
      <c r="J92" s="10">
        <f>G92+(G92*0.12)+(G92*0.18)</f>
        <v>907.34800000000007</v>
      </c>
      <c r="K92" s="10">
        <f t="shared" si="8"/>
        <v>998.08280000000013</v>
      </c>
      <c r="L92" s="6"/>
      <c r="M92" s="3" t="s">
        <v>191</v>
      </c>
      <c r="N92" s="6" t="s">
        <v>321</v>
      </c>
      <c r="O92" s="7" t="s">
        <v>193</v>
      </c>
    </row>
    <row r="93" spans="1:15" ht="210" x14ac:dyDescent="0.25">
      <c r="A93" s="2" t="s">
        <v>45</v>
      </c>
      <c r="B93" s="3" t="s">
        <v>424</v>
      </c>
      <c r="C93" s="3" t="s">
        <v>429</v>
      </c>
      <c r="D93" s="3" t="s">
        <v>225</v>
      </c>
      <c r="E93" s="3" t="s">
        <v>166</v>
      </c>
      <c r="F93" s="4">
        <v>20</v>
      </c>
      <c r="G93" s="5">
        <v>695.5</v>
      </c>
      <c r="H93" s="12">
        <f>G93*0.25</f>
        <v>173.875</v>
      </c>
      <c r="I93" s="13">
        <f>G93*0.45</f>
        <v>312.97500000000002</v>
      </c>
      <c r="J93" s="13">
        <f>G93*1.7</f>
        <v>1182.3499999999999</v>
      </c>
      <c r="K93" s="13">
        <f t="shared" si="8"/>
        <v>1300.585</v>
      </c>
      <c r="L93" s="6"/>
      <c r="M93" s="3" t="s">
        <v>426</v>
      </c>
      <c r="N93" s="6" t="s">
        <v>427</v>
      </c>
      <c r="O93" s="7" t="s">
        <v>430</v>
      </c>
    </row>
    <row r="94" spans="1:15" ht="210" x14ac:dyDescent="0.25">
      <c r="A94" s="2" t="s">
        <v>45</v>
      </c>
      <c r="B94" s="3" t="s">
        <v>424</v>
      </c>
      <c r="C94" s="3" t="s">
        <v>425</v>
      </c>
      <c r="D94" s="3" t="s">
        <v>225</v>
      </c>
      <c r="E94" s="3" t="s">
        <v>166</v>
      </c>
      <c r="F94" s="4">
        <v>20</v>
      </c>
      <c r="G94" s="5">
        <v>3240.1</v>
      </c>
      <c r="H94" s="12">
        <f>G94*0.25</f>
        <v>810.02499999999998</v>
      </c>
      <c r="I94" s="13">
        <f>G94*0.45</f>
        <v>1458.0450000000001</v>
      </c>
      <c r="J94" s="13">
        <f>G94*1.7</f>
        <v>5508.17</v>
      </c>
      <c r="K94" s="13">
        <f t="shared" si="8"/>
        <v>6058.987000000001</v>
      </c>
      <c r="L94" s="6"/>
      <c r="M94" s="3" t="s">
        <v>426</v>
      </c>
      <c r="N94" s="6" t="s">
        <v>427</v>
      </c>
      <c r="O94" s="7" t="s">
        <v>428</v>
      </c>
    </row>
    <row r="95" spans="1:15" ht="210" x14ac:dyDescent="0.25">
      <c r="A95" s="2" t="s">
        <v>45</v>
      </c>
      <c r="B95" s="3" t="s">
        <v>424</v>
      </c>
      <c r="C95" s="3" t="s">
        <v>431</v>
      </c>
      <c r="D95" s="3" t="s">
        <v>225</v>
      </c>
      <c r="E95" s="3" t="s">
        <v>166</v>
      </c>
      <c r="F95" s="4">
        <v>20</v>
      </c>
      <c r="G95" s="5">
        <v>1131.8</v>
      </c>
      <c r="H95" s="12">
        <f>G95*0.25</f>
        <v>282.95</v>
      </c>
      <c r="I95" s="13">
        <f>G95*0.45</f>
        <v>509.31</v>
      </c>
      <c r="J95" s="13">
        <f>G95*1.7</f>
        <v>1924.06</v>
      </c>
      <c r="K95" s="13">
        <f t="shared" si="8"/>
        <v>2116.4659999999999</v>
      </c>
      <c r="L95" s="6"/>
      <c r="M95" s="3" t="s">
        <v>426</v>
      </c>
      <c r="N95" s="6" t="s">
        <v>427</v>
      </c>
      <c r="O95" s="7" t="s">
        <v>432</v>
      </c>
    </row>
    <row r="96" spans="1:15" ht="210" x14ac:dyDescent="0.25">
      <c r="A96" s="2" t="s">
        <v>45</v>
      </c>
      <c r="B96" s="3" t="s">
        <v>424</v>
      </c>
      <c r="C96" s="3" t="s">
        <v>433</v>
      </c>
      <c r="D96" s="3" t="s">
        <v>225</v>
      </c>
      <c r="E96" s="3" t="s">
        <v>166</v>
      </c>
      <c r="F96" s="4">
        <v>20</v>
      </c>
      <c r="G96" s="5">
        <v>2118.1999999999998</v>
      </c>
      <c r="H96" s="12">
        <f>G96*0.25</f>
        <v>529.54999999999995</v>
      </c>
      <c r="I96" s="13">
        <f>G96*0.45</f>
        <v>953.18999999999994</v>
      </c>
      <c r="J96" s="13">
        <f>G96*1.7</f>
        <v>3600.9399999999996</v>
      </c>
      <c r="K96" s="13">
        <f t="shared" si="8"/>
        <v>3961.0340000000001</v>
      </c>
      <c r="L96" s="6"/>
      <c r="M96" s="3" t="s">
        <v>426</v>
      </c>
      <c r="N96" s="6" t="s">
        <v>427</v>
      </c>
      <c r="O96" s="7" t="s">
        <v>434</v>
      </c>
    </row>
    <row r="97" spans="1:15" ht="150" x14ac:dyDescent="0.2">
      <c r="A97" s="2" t="s">
        <v>50</v>
      </c>
      <c r="B97" s="3" t="s">
        <v>51</v>
      </c>
      <c r="C97" s="3" t="s">
        <v>308</v>
      </c>
      <c r="D97" s="3" t="s">
        <v>309</v>
      </c>
      <c r="E97" s="3" t="s">
        <v>173</v>
      </c>
      <c r="F97" s="4">
        <v>1</v>
      </c>
      <c r="G97" s="5">
        <v>1113.96</v>
      </c>
      <c r="H97" s="11">
        <f>G97*0.12</f>
        <v>133.67519999999999</v>
      </c>
      <c r="I97" s="10">
        <f>G97*0.18</f>
        <v>200.5128</v>
      </c>
      <c r="J97" s="10">
        <f>G97+(G97*0.12)+(G97*0.18)</f>
        <v>1448.1479999999999</v>
      </c>
      <c r="K97" s="10">
        <f t="shared" si="8"/>
        <v>1592.9628</v>
      </c>
      <c r="L97" s="6"/>
      <c r="M97" s="3" t="s">
        <v>86</v>
      </c>
      <c r="N97" s="6" t="s">
        <v>310</v>
      </c>
      <c r="O97" s="7" t="s">
        <v>87</v>
      </c>
    </row>
    <row r="98" spans="1:15" ht="105" x14ac:dyDescent="0.2">
      <c r="A98" s="2" t="s">
        <v>50</v>
      </c>
      <c r="B98" s="3" t="s">
        <v>51</v>
      </c>
      <c r="C98" s="3" t="s">
        <v>311</v>
      </c>
      <c r="D98" s="3" t="s">
        <v>309</v>
      </c>
      <c r="E98" s="3" t="s">
        <v>173</v>
      </c>
      <c r="F98" s="4">
        <v>1</v>
      </c>
      <c r="G98" s="5">
        <v>228.28</v>
      </c>
      <c r="H98" s="11">
        <f>G98*0.15</f>
        <v>34.241999999999997</v>
      </c>
      <c r="I98" s="10">
        <f>G98*0.25</f>
        <v>57.07</v>
      </c>
      <c r="J98" s="10">
        <f>G98+(G98*0.15)+(G98*0.25)</f>
        <v>319.59199999999998</v>
      </c>
      <c r="K98" s="10">
        <f t="shared" si="8"/>
        <v>351.55119999999999</v>
      </c>
      <c r="L98" s="6"/>
      <c r="M98" s="3" t="s">
        <v>86</v>
      </c>
      <c r="N98" s="6" t="s">
        <v>310</v>
      </c>
      <c r="O98" s="7" t="s">
        <v>93</v>
      </c>
    </row>
    <row r="99" spans="1:15" ht="135" x14ac:dyDescent="0.2">
      <c r="A99" s="2" t="s">
        <v>46</v>
      </c>
      <c r="B99" s="3" t="s">
        <v>46</v>
      </c>
      <c r="C99" s="3" t="s">
        <v>297</v>
      </c>
      <c r="D99" s="3" t="s">
        <v>194</v>
      </c>
      <c r="E99" s="3" t="s">
        <v>131</v>
      </c>
      <c r="F99" s="4">
        <v>20</v>
      </c>
      <c r="G99" s="5">
        <v>26.82</v>
      </c>
      <c r="H99" s="9">
        <f>G99*0.18</f>
        <v>4.8275999999999994</v>
      </c>
      <c r="I99" s="10">
        <f>G99*0.31</f>
        <v>8.3141999999999996</v>
      </c>
      <c r="J99" s="10">
        <f>G99+(G99*0.18)+(G99*0.31)</f>
        <v>39.961799999999997</v>
      </c>
      <c r="K99" s="10">
        <f t="shared" si="8"/>
        <v>43.957979999999999</v>
      </c>
      <c r="L99" s="6"/>
      <c r="M99" s="3" t="s">
        <v>102</v>
      </c>
      <c r="N99" s="6" t="s">
        <v>298</v>
      </c>
      <c r="O99" s="7" t="s">
        <v>103</v>
      </c>
    </row>
    <row r="100" spans="1:15" ht="75" x14ac:dyDescent="0.2">
      <c r="A100" s="2" t="s">
        <v>15</v>
      </c>
      <c r="B100" s="3" t="s">
        <v>16</v>
      </c>
      <c r="C100" s="3" t="s">
        <v>151</v>
      </c>
      <c r="D100" s="3" t="s">
        <v>232</v>
      </c>
      <c r="E100" s="3" t="s">
        <v>125</v>
      </c>
      <c r="F100" s="4">
        <v>30</v>
      </c>
      <c r="G100" s="5">
        <v>144.37</v>
      </c>
      <c r="H100" s="11">
        <f t="shared" ref="H100:H106" si="12">G100*0.15</f>
        <v>21.6555</v>
      </c>
      <c r="I100" s="10">
        <f t="shared" ref="I100:I106" si="13">G100*0.25</f>
        <v>36.092500000000001</v>
      </c>
      <c r="J100" s="10">
        <f t="shared" ref="J100:J106" si="14">G100+(G100*0.15)+(G100*0.25)</f>
        <v>202.11799999999999</v>
      </c>
      <c r="K100" s="10">
        <f t="shared" ref="K100:K131" si="15">J100*1.1</f>
        <v>222.32980000000001</v>
      </c>
      <c r="L100" s="6"/>
      <c r="M100" s="3" t="s">
        <v>17</v>
      </c>
      <c r="N100" s="6" t="s">
        <v>279</v>
      </c>
      <c r="O100" s="7" t="s">
        <v>162</v>
      </c>
    </row>
    <row r="101" spans="1:15" ht="75" x14ac:dyDescent="0.2">
      <c r="A101" s="2" t="s">
        <v>15</v>
      </c>
      <c r="B101" s="3" t="s">
        <v>16</v>
      </c>
      <c r="C101" s="3" t="s">
        <v>160</v>
      </c>
      <c r="D101" s="3" t="s">
        <v>232</v>
      </c>
      <c r="E101" s="3" t="s">
        <v>125</v>
      </c>
      <c r="F101" s="4">
        <v>14</v>
      </c>
      <c r="G101" s="5">
        <v>67.349999999999994</v>
      </c>
      <c r="H101" s="11">
        <f t="shared" si="12"/>
        <v>10.102499999999999</v>
      </c>
      <c r="I101" s="10">
        <f t="shared" si="13"/>
        <v>16.837499999999999</v>
      </c>
      <c r="J101" s="10">
        <f t="shared" si="14"/>
        <v>94.289999999999992</v>
      </c>
      <c r="K101" s="10">
        <f t="shared" si="15"/>
        <v>103.71899999999999</v>
      </c>
      <c r="L101" s="6"/>
      <c r="M101" s="3" t="s">
        <v>17</v>
      </c>
      <c r="N101" s="6" t="s">
        <v>279</v>
      </c>
      <c r="O101" s="7" t="s">
        <v>161</v>
      </c>
    </row>
    <row r="102" spans="1:15" ht="75" x14ac:dyDescent="0.2">
      <c r="A102" s="2" t="s">
        <v>15</v>
      </c>
      <c r="B102" s="3" t="s">
        <v>16</v>
      </c>
      <c r="C102" s="3" t="s">
        <v>150</v>
      </c>
      <c r="D102" s="3" t="s">
        <v>232</v>
      </c>
      <c r="E102" s="3" t="s">
        <v>125</v>
      </c>
      <c r="F102" s="4">
        <v>30</v>
      </c>
      <c r="G102" s="5">
        <v>143.27000000000001</v>
      </c>
      <c r="H102" s="11">
        <f t="shared" si="12"/>
        <v>21.490500000000001</v>
      </c>
      <c r="I102" s="10">
        <f t="shared" si="13"/>
        <v>35.817500000000003</v>
      </c>
      <c r="J102" s="10">
        <f t="shared" si="14"/>
        <v>200.578</v>
      </c>
      <c r="K102" s="10">
        <f t="shared" si="15"/>
        <v>220.63580000000002</v>
      </c>
      <c r="L102" s="6"/>
      <c r="M102" s="3" t="s">
        <v>17</v>
      </c>
      <c r="N102" s="6" t="s">
        <v>279</v>
      </c>
      <c r="O102" s="7" t="s">
        <v>159</v>
      </c>
    </row>
    <row r="103" spans="1:15" ht="75" x14ac:dyDescent="0.2">
      <c r="A103" s="2" t="s">
        <v>15</v>
      </c>
      <c r="B103" s="3" t="s">
        <v>16</v>
      </c>
      <c r="C103" s="3" t="s">
        <v>157</v>
      </c>
      <c r="D103" s="3" t="s">
        <v>232</v>
      </c>
      <c r="E103" s="3" t="s">
        <v>125</v>
      </c>
      <c r="F103" s="4">
        <v>14</v>
      </c>
      <c r="G103" s="5">
        <v>66.84</v>
      </c>
      <c r="H103" s="11">
        <f t="shared" si="12"/>
        <v>10.026</v>
      </c>
      <c r="I103" s="10">
        <f t="shared" si="13"/>
        <v>16.71</v>
      </c>
      <c r="J103" s="10">
        <f t="shared" si="14"/>
        <v>93.575999999999993</v>
      </c>
      <c r="K103" s="10">
        <f t="shared" si="15"/>
        <v>102.9336</v>
      </c>
      <c r="L103" s="6"/>
      <c r="M103" s="3" t="s">
        <v>17</v>
      </c>
      <c r="N103" s="6" t="s">
        <v>279</v>
      </c>
      <c r="O103" s="7" t="s">
        <v>158</v>
      </c>
    </row>
    <row r="104" spans="1:15" ht="120" x14ac:dyDescent="0.2">
      <c r="A104" s="2" t="s">
        <v>47</v>
      </c>
      <c r="B104" s="3" t="s">
        <v>211</v>
      </c>
      <c r="C104" s="3" t="s">
        <v>295</v>
      </c>
      <c r="D104" s="3" t="s">
        <v>229</v>
      </c>
      <c r="E104" s="3" t="s">
        <v>130</v>
      </c>
      <c r="F104" s="4">
        <v>10</v>
      </c>
      <c r="G104" s="5">
        <v>133.68</v>
      </c>
      <c r="H104" s="11">
        <f t="shared" si="12"/>
        <v>20.052</v>
      </c>
      <c r="I104" s="10">
        <f t="shared" si="13"/>
        <v>33.42</v>
      </c>
      <c r="J104" s="10">
        <f t="shared" si="14"/>
        <v>187.15199999999999</v>
      </c>
      <c r="K104" s="10">
        <f t="shared" si="15"/>
        <v>205.8672</v>
      </c>
      <c r="L104" s="6"/>
      <c r="M104" s="3" t="s">
        <v>48</v>
      </c>
      <c r="N104" s="6" t="s">
        <v>296</v>
      </c>
      <c r="O104" s="7" t="s">
        <v>212</v>
      </c>
    </row>
    <row r="105" spans="1:15" ht="165" x14ac:dyDescent="0.2">
      <c r="A105" s="2" t="s">
        <v>49</v>
      </c>
      <c r="B105" s="3" t="s">
        <v>49</v>
      </c>
      <c r="C105" s="3" t="s">
        <v>181</v>
      </c>
      <c r="D105" s="3" t="s">
        <v>227</v>
      </c>
      <c r="E105" s="3" t="s">
        <v>114</v>
      </c>
      <c r="F105" s="4">
        <v>60</v>
      </c>
      <c r="G105" s="5">
        <v>54.04</v>
      </c>
      <c r="H105" s="11">
        <f t="shared" si="12"/>
        <v>8.1059999999999999</v>
      </c>
      <c r="I105" s="10">
        <f t="shared" si="13"/>
        <v>13.51</v>
      </c>
      <c r="J105" s="10">
        <f t="shared" si="14"/>
        <v>75.656000000000006</v>
      </c>
      <c r="K105" s="10">
        <f t="shared" si="15"/>
        <v>83.221600000000009</v>
      </c>
      <c r="L105" s="6"/>
      <c r="M105" s="3" t="s">
        <v>83</v>
      </c>
      <c r="N105" s="6" t="s">
        <v>335</v>
      </c>
      <c r="O105" s="7" t="s">
        <v>94</v>
      </c>
    </row>
    <row r="106" spans="1:15" ht="150" x14ac:dyDescent="0.2">
      <c r="A106" s="2" t="s">
        <v>49</v>
      </c>
      <c r="B106" s="3" t="s">
        <v>49</v>
      </c>
      <c r="C106" s="3" t="s">
        <v>178</v>
      </c>
      <c r="D106" s="3" t="s">
        <v>227</v>
      </c>
      <c r="E106" s="3" t="s">
        <v>114</v>
      </c>
      <c r="F106" s="4">
        <v>60</v>
      </c>
      <c r="G106" s="5">
        <v>54.04</v>
      </c>
      <c r="H106" s="11">
        <f t="shared" si="12"/>
        <v>8.1059999999999999</v>
      </c>
      <c r="I106" s="10">
        <f t="shared" si="13"/>
        <v>13.51</v>
      </c>
      <c r="J106" s="10">
        <f t="shared" si="14"/>
        <v>75.656000000000006</v>
      </c>
      <c r="K106" s="10">
        <f t="shared" si="15"/>
        <v>83.221600000000009</v>
      </c>
      <c r="L106" s="6"/>
      <c r="M106" s="3" t="s">
        <v>83</v>
      </c>
      <c r="N106" s="6" t="s">
        <v>335</v>
      </c>
      <c r="O106" s="7" t="s">
        <v>84</v>
      </c>
    </row>
    <row r="107" spans="1:15" ht="120" x14ac:dyDescent="0.2">
      <c r="A107" s="2" t="s">
        <v>107</v>
      </c>
      <c r="B107" s="3" t="s">
        <v>323</v>
      </c>
      <c r="C107" s="3" t="s">
        <v>209</v>
      </c>
      <c r="D107" s="3" t="s">
        <v>324</v>
      </c>
      <c r="E107" s="3" t="s">
        <v>210</v>
      </c>
      <c r="F107" s="4">
        <v>120</v>
      </c>
      <c r="G107" s="5">
        <v>7183.97</v>
      </c>
      <c r="H107" s="11">
        <f>G107*0.12</f>
        <v>862.07640000000004</v>
      </c>
      <c r="I107" s="10">
        <f>G107*0.18</f>
        <v>1293.1146000000001</v>
      </c>
      <c r="J107" s="10">
        <f>G107+(G107*0.12)+(G107*0.18)</f>
        <v>9339.1610000000001</v>
      </c>
      <c r="K107" s="10">
        <f t="shared" si="15"/>
        <v>10273.0771</v>
      </c>
      <c r="L107" s="6"/>
      <c r="M107" s="3" t="s">
        <v>325</v>
      </c>
      <c r="N107" s="6" t="s">
        <v>326</v>
      </c>
      <c r="O107" s="7" t="s">
        <v>328</v>
      </c>
    </row>
    <row r="108" spans="1:15" ht="120" x14ac:dyDescent="0.2">
      <c r="A108" s="2" t="s">
        <v>107</v>
      </c>
      <c r="B108" s="3" t="s">
        <v>323</v>
      </c>
      <c r="C108" s="3" t="s">
        <v>246</v>
      </c>
      <c r="D108" s="3" t="s">
        <v>324</v>
      </c>
      <c r="E108" s="3" t="s">
        <v>210</v>
      </c>
      <c r="F108" s="4">
        <v>30</v>
      </c>
      <c r="G108" s="5">
        <v>1795.99</v>
      </c>
      <c r="H108" s="11">
        <f>G108*0.12</f>
        <v>215.5188</v>
      </c>
      <c r="I108" s="10">
        <f>G108*0.18</f>
        <v>323.27819999999997</v>
      </c>
      <c r="J108" s="10">
        <f>G108+(G108*0.12)+(G108*0.18)</f>
        <v>2334.7870000000003</v>
      </c>
      <c r="K108" s="10">
        <f t="shared" si="15"/>
        <v>2568.2657000000004</v>
      </c>
      <c r="L108" s="6"/>
      <c r="M108" s="3" t="s">
        <v>325</v>
      </c>
      <c r="N108" s="6" t="s">
        <v>326</v>
      </c>
      <c r="O108" s="7" t="s">
        <v>327</v>
      </c>
    </row>
    <row r="109" spans="1:15" ht="120" x14ac:dyDescent="0.2">
      <c r="A109" s="2" t="s">
        <v>107</v>
      </c>
      <c r="B109" s="3" t="s">
        <v>323</v>
      </c>
      <c r="C109" s="3" t="s">
        <v>219</v>
      </c>
      <c r="D109" s="3" t="s">
        <v>324</v>
      </c>
      <c r="E109" s="3" t="s">
        <v>210</v>
      </c>
      <c r="F109" s="4">
        <v>60</v>
      </c>
      <c r="G109" s="5">
        <v>3591.98</v>
      </c>
      <c r="H109" s="11">
        <f>G109*0.12</f>
        <v>431.0376</v>
      </c>
      <c r="I109" s="10">
        <f>G109*0.18</f>
        <v>646.55639999999994</v>
      </c>
      <c r="J109" s="10">
        <f>G109+(G109*0.12)+(G109*0.18)</f>
        <v>4669.5740000000005</v>
      </c>
      <c r="K109" s="10">
        <f t="shared" si="15"/>
        <v>5136.5314000000008</v>
      </c>
      <c r="L109" s="6"/>
      <c r="M109" s="3" t="s">
        <v>325</v>
      </c>
      <c r="N109" s="6" t="s">
        <v>326</v>
      </c>
      <c r="O109" s="7" t="s">
        <v>329</v>
      </c>
    </row>
    <row r="110" spans="1:15" ht="165" x14ac:dyDescent="0.2">
      <c r="A110" s="2" t="s">
        <v>56</v>
      </c>
      <c r="B110" s="3" t="s">
        <v>75</v>
      </c>
      <c r="C110" s="3" t="s">
        <v>247</v>
      </c>
      <c r="D110" s="3" t="s">
        <v>248</v>
      </c>
      <c r="E110" s="3" t="s">
        <v>116</v>
      </c>
      <c r="F110" s="4">
        <v>10</v>
      </c>
      <c r="G110" s="5">
        <v>69.900000000000006</v>
      </c>
      <c r="H110" s="11">
        <f>G110*0.15</f>
        <v>10.485000000000001</v>
      </c>
      <c r="I110" s="10">
        <f>G110*0.25</f>
        <v>17.475000000000001</v>
      </c>
      <c r="J110" s="10">
        <f>G110+(G110*0.15)+(G110*0.25)</f>
        <v>97.860000000000014</v>
      </c>
      <c r="K110" s="10">
        <f t="shared" si="15"/>
        <v>107.64600000000003</v>
      </c>
      <c r="L110" s="6"/>
      <c r="M110" s="3" t="s">
        <v>108</v>
      </c>
      <c r="N110" s="6" t="s">
        <v>249</v>
      </c>
      <c r="O110" s="7" t="s">
        <v>109</v>
      </c>
    </row>
    <row r="111" spans="1:15" ht="165" x14ac:dyDescent="0.2">
      <c r="A111" s="2" t="s">
        <v>56</v>
      </c>
      <c r="B111" s="3" t="s">
        <v>75</v>
      </c>
      <c r="C111" s="3" t="s">
        <v>250</v>
      </c>
      <c r="D111" s="3" t="s">
        <v>248</v>
      </c>
      <c r="E111" s="3" t="s">
        <v>116</v>
      </c>
      <c r="F111" s="4">
        <v>10</v>
      </c>
      <c r="G111" s="5">
        <v>100.15</v>
      </c>
      <c r="H111" s="11">
        <f>G111*0.15</f>
        <v>15.022500000000001</v>
      </c>
      <c r="I111" s="10">
        <f>G111*0.25</f>
        <v>25.037500000000001</v>
      </c>
      <c r="J111" s="10">
        <f>G111+(G111*0.15)+(G111*0.25)</f>
        <v>140.21</v>
      </c>
      <c r="K111" s="10">
        <f t="shared" si="15"/>
        <v>154.23100000000002</v>
      </c>
      <c r="L111" s="6"/>
      <c r="M111" s="3" t="s">
        <v>108</v>
      </c>
      <c r="N111" s="6" t="s">
        <v>251</v>
      </c>
      <c r="O111" s="7" t="s">
        <v>110</v>
      </c>
    </row>
    <row r="112" spans="1:15" ht="105" x14ac:dyDescent="0.2">
      <c r="A112" s="2" t="s">
        <v>57</v>
      </c>
      <c r="B112" s="3" t="s">
        <v>58</v>
      </c>
      <c r="C112" s="3" t="s">
        <v>177</v>
      </c>
      <c r="D112" s="3" t="s">
        <v>319</v>
      </c>
      <c r="E112" s="3" t="s">
        <v>126</v>
      </c>
      <c r="F112" s="4">
        <v>50</v>
      </c>
      <c r="G112" s="5">
        <v>700.39</v>
      </c>
      <c r="H112" s="11">
        <f>G112*0.12</f>
        <v>84.04679999999999</v>
      </c>
      <c r="I112" s="10">
        <f>G112*0.18</f>
        <v>126.0702</v>
      </c>
      <c r="J112" s="10">
        <f>G112+(G112*0.12)+(G112*0.18)</f>
        <v>910.50699999999995</v>
      </c>
      <c r="K112" s="10">
        <f t="shared" si="15"/>
        <v>1001.5577000000001</v>
      </c>
      <c r="L112" s="6"/>
      <c r="M112" s="3" t="s">
        <v>59</v>
      </c>
      <c r="N112" s="6" t="s">
        <v>320</v>
      </c>
      <c r="O112" s="7" t="s">
        <v>60</v>
      </c>
    </row>
    <row r="113" spans="1:15" ht="90" x14ac:dyDescent="0.2">
      <c r="A113" s="2" t="s">
        <v>57</v>
      </c>
      <c r="B113" s="3" t="s">
        <v>58</v>
      </c>
      <c r="C113" s="3" t="s">
        <v>177</v>
      </c>
      <c r="D113" s="3" t="s">
        <v>245</v>
      </c>
      <c r="E113" s="3"/>
      <c r="F113" s="4">
        <v>50</v>
      </c>
      <c r="G113" s="5">
        <v>700.39</v>
      </c>
      <c r="H113" s="11">
        <f>G113*0.12</f>
        <v>84.04679999999999</v>
      </c>
      <c r="I113" s="10">
        <f>G113*0.18</f>
        <v>126.0702</v>
      </c>
      <c r="J113" s="10">
        <f>G113+(G113*0.12)+(G113*0.18)</f>
        <v>910.50699999999995</v>
      </c>
      <c r="K113" s="10">
        <f t="shared" si="15"/>
        <v>1001.5577000000001</v>
      </c>
      <c r="L113" s="6"/>
      <c r="M113" s="3" t="s">
        <v>59</v>
      </c>
      <c r="N113" s="6" t="s">
        <v>320</v>
      </c>
      <c r="O113" s="7" t="s">
        <v>60</v>
      </c>
    </row>
    <row r="114" spans="1:15" ht="105" x14ac:dyDescent="0.2">
      <c r="A114" s="2" t="s">
        <v>57</v>
      </c>
      <c r="B114" s="3" t="s">
        <v>58</v>
      </c>
      <c r="C114" s="3" t="s">
        <v>177</v>
      </c>
      <c r="D114" s="3" t="s">
        <v>319</v>
      </c>
      <c r="E114" s="3" t="s">
        <v>126</v>
      </c>
      <c r="F114" s="4">
        <v>50</v>
      </c>
      <c r="G114" s="5">
        <v>700.39</v>
      </c>
      <c r="H114" s="11">
        <f>G114*0.12</f>
        <v>84.04679999999999</v>
      </c>
      <c r="I114" s="10">
        <f>G114*0.18</f>
        <v>126.0702</v>
      </c>
      <c r="J114" s="10">
        <f>G114+(G114*0.12)+(G114*0.18)</f>
        <v>910.50699999999995</v>
      </c>
      <c r="K114" s="10">
        <f t="shared" si="15"/>
        <v>1001.5577000000001</v>
      </c>
      <c r="L114" s="6"/>
      <c r="M114" s="3" t="s">
        <v>59</v>
      </c>
      <c r="N114" s="6" t="s">
        <v>320</v>
      </c>
      <c r="O114" s="7" t="s">
        <v>60</v>
      </c>
    </row>
    <row r="115" spans="1:15" ht="90" x14ac:dyDescent="0.2">
      <c r="A115" s="2" t="s">
        <v>57</v>
      </c>
      <c r="B115" s="3" t="s">
        <v>58</v>
      </c>
      <c r="C115" s="3" t="s">
        <v>177</v>
      </c>
      <c r="D115" s="3" t="s">
        <v>245</v>
      </c>
      <c r="E115" s="3"/>
      <c r="F115" s="4">
        <v>50</v>
      </c>
      <c r="G115" s="5">
        <v>700.39</v>
      </c>
      <c r="H115" s="11">
        <f>G115*0.12</f>
        <v>84.04679999999999</v>
      </c>
      <c r="I115" s="10">
        <f>G115*0.18</f>
        <v>126.0702</v>
      </c>
      <c r="J115" s="10">
        <f>G115+(G115*0.12)+(G115*0.18)</f>
        <v>910.50699999999995</v>
      </c>
      <c r="K115" s="10">
        <f t="shared" si="15"/>
        <v>1001.5577000000001</v>
      </c>
      <c r="L115" s="6"/>
      <c r="M115" s="3" t="s">
        <v>59</v>
      </c>
      <c r="N115" s="6" t="s">
        <v>320</v>
      </c>
      <c r="O115" s="7" t="s">
        <v>60</v>
      </c>
    </row>
    <row r="116" spans="1:15" ht="180" x14ac:dyDescent="0.2">
      <c r="A116" s="2" t="s">
        <v>19</v>
      </c>
      <c r="B116" s="3" t="s">
        <v>331</v>
      </c>
      <c r="C116" s="3" t="s">
        <v>332</v>
      </c>
      <c r="D116" s="3" t="s">
        <v>333</v>
      </c>
      <c r="E116" s="3" t="s">
        <v>137</v>
      </c>
      <c r="F116" s="4">
        <v>20</v>
      </c>
      <c r="G116" s="5">
        <v>76.22</v>
      </c>
      <c r="H116" s="11">
        <f>G116*0.15</f>
        <v>11.433</v>
      </c>
      <c r="I116" s="10">
        <f>G116*0.25</f>
        <v>19.055</v>
      </c>
      <c r="J116" s="10">
        <f>G116+(G116*0.15)+(G116*0.25)</f>
        <v>106.708</v>
      </c>
      <c r="K116" s="10">
        <f t="shared" si="15"/>
        <v>117.37880000000001</v>
      </c>
      <c r="L116" s="6"/>
      <c r="M116" s="3" t="s">
        <v>20</v>
      </c>
      <c r="N116" s="6" t="s">
        <v>334</v>
      </c>
      <c r="O116" s="7" t="s">
        <v>21</v>
      </c>
    </row>
    <row r="117" spans="1:15" ht="150" x14ac:dyDescent="0.2">
      <c r="A117" s="2" t="s">
        <v>62</v>
      </c>
      <c r="B117" s="3" t="s">
        <v>286</v>
      </c>
      <c r="C117" s="3" t="s">
        <v>188</v>
      </c>
      <c r="D117" s="3" t="s">
        <v>203</v>
      </c>
      <c r="E117" s="3" t="s">
        <v>139</v>
      </c>
      <c r="F117" s="4">
        <v>10</v>
      </c>
      <c r="G117" s="5">
        <v>127.45</v>
      </c>
      <c r="H117" s="11">
        <f>G117*0.15</f>
        <v>19.1175</v>
      </c>
      <c r="I117" s="10">
        <f>G117*0.25</f>
        <v>31.862500000000001</v>
      </c>
      <c r="J117" s="10">
        <f>G117+(G117*0.15)+(G117*0.25)</f>
        <v>178.43</v>
      </c>
      <c r="K117" s="10">
        <f t="shared" si="15"/>
        <v>196.27300000000002</v>
      </c>
      <c r="L117" s="6"/>
      <c r="M117" s="3" t="s">
        <v>287</v>
      </c>
      <c r="N117" s="6" t="s">
        <v>288</v>
      </c>
      <c r="O117" s="7" t="s">
        <v>289</v>
      </c>
    </row>
    <row r="118" spans="1:15" ht="195" x14ac:dyDescent="0.2">
      <c r="A118" s="2" t="s">
        <v>68</v>
      </c>
      <c r="B118" s="3" t="s">
        <v>68</v>
      </c>
      <c r="C118" s="3" t="s">
        <v>254</v>
      </c>
      <c r="D118" s="3" t="s">
        <v>223</v>
      </c>
      <c r="E118" s="3" t="s">
        <v>134</v>
      </c>
      <c r="F118" s="4">
        <v>1</v>
      </c>
      <c r="G118" s="5">
        <v>10.63</v>
      </c>
      <c r="H118" s="9">
        <f>G118*0.18</f>
        <v>1.9134</v>
      </c>
      <c r="I118" s="10">
        <f>G118*0.31</f>
        <v>3.2953000000000001</v>
      </c>
      <c r="J118" s="10">
        <f>G118+(G118*0.18)+(G118*0.31)</f>
        <v>15.838699999999999</v>
      </c>
      <c r="K118" s="10">
        <f t="shared" si="15"/>
        <v>17.42257</v>
      </c>
      <c r="L118" s="6"/>
      <c r="M118" s="3" t="s">
        <v>69</v>
      </c>
      <c r="N118" s="6" t="s">
        <v>253</v>
      </c>
      <c r="O118" s="7" t="s">
        <v>71</v>
      </c>
    </row>
    <row r="119" spans="1:15" ht="195" x14ac:dyDescent="0.2">
      <c r="A119" s="2" t="s">
        <v>68</v>
      </c>
      <c r="B119" s="3" t="s">
        <v>68</v>
      </c>
      <c r="C119" s="3" t="s">
        <v>252</v>
      </c>
      <c r="D119" s="3" t="s">
        <v>223</v>
      </c>
      <c r="E119" s="3" t="s">
        <v>134</v>
      </c>
      <c r="F119" s="4">
        <v>1</v>
      </c>
      <c r="G119" s="5">
        <v>16.68</v>
      </c>
      <c r="H119" s="9">
        <f>G119*0.18</f>
        <v>3.0023999999999997</v>
      </c>
      <c r="I119" s="10">
        <f>G119*0.31</f>
        <v>5.1707999999999998</v>
      </c>
      <c r="J119" s="10">
        <f>G119+(G119*0.18)+(G119*0.31)</f>
        <v>24.853200000000001</v>
      </c>
      <c r="K119" s="10">
        <f t="shared" si="15"/>
        <v>27.338520000000003</v>
      </c>
      <c r="L119" s="6"/>
      <c r="M119" s="3" t="s">
        <v>69</v>
      </c>
      <c r="N119" s="6" t="s">
        <v>253</v>
      </c>
      <c r="O119" s="7" t="s">
        <v>70</v>
      </c>
    </row>
    <row r="120" spans="1:15" ht="165" x14ac:dyDescent="0.2">
      <c r="A120" s="2" t="s">
        <v>68</v>
      </c>
      <c r="B120" s="3" t="s">
        <v>68</v>
      </c>
      <c r="C120" s="3" t="s">
        <v>182</v>
      </c>
      <c r="D120" s="3" t="s">
        <v>223</v>
      </c>
      <c r="E120" s="3" t="s">
        <v>134</v>
      </c>
      <c r="F120" s="4">
        <v>1</v>
      </c>
      <c r="G120" s="5">
        <v>25.04</v>
      </c>
      <c r="H120" s="9">
        <f>G120*0.18</f>
        <v>4.5072000000000001</v>
      </c>
      <c r="I120" s="10">
        <f>G120*0.31</f>
        <v>7.7623999999999995</v>
      </c>
      <c r="J120" s="10">
        <f>G120+(G120*0.18)+(G120*0.31)</f>
        <v>37.309600000000003</v>
      </c>
      <c r="K120" s="10">
        <f t="shared" si="15"/>
        <v>41.040560000000006</v>
      </c>
      <c r="L120" s="6"/>
      <c r="M120" s="3" t="s">
        <v>69</v>
      </c>
      <c r="N120" s="6" t="s">
        <v>253</v>
      </c>
      <c r="O120" s="7" t="s">
        <v>106</v>
      </c>
    </row>
    <row r="121" spans="1:15" ht="360" x14ac:dyDescent="0.2">
      <c r="A121" s="2" t="s">
        <v>72</v>
      </c>
      <c r="B121" s="3" t="s">
        <v>72</v>
      </c>
      <c r="C121" s="3" t="s">
        <v>240</v>
      </c>
      <c r="D121" s="3" t="s">
        <v>0</v>
      </c>
      <c r="E121" s="3" t="s">
        <v>135</v>
      </c>
      <c r="F121" s="4">
        <v>40</v>
      </c>
      <c r="G121" s="5">
        <v>615.95000000000005</v>
      </c>
      <c r="H121" s="11">
        <f>G121*0.12</f>
        <v>73.914000000000001</v>
      </c>
      <c r="I121" s="10">
        <f>G121*0.18</f>
        <v>110.87100000000001</v>
      </c>
      <c r="J121" s="10">
        <f>G121+(G121*0.12)+(G121*0.18)</f>
        <v>800.73500000000001</v>
      </c>
      <c r="K121" s="10">
        <f t="shared" si="15"/>
        <v>880.80850000000009</v>
      </c>
      <c r="L121" s="6"/>
      <c r="M121" s="3" t="s">
        <v>73</v>
      </c>
      <c r="N121" s="6" t="s">
        <v>292</v>
      </c>
      <c r="O121" s="7" t="s">
        <v>74</v>
      </c>
    </row>
    <row r="122" spans="1:15" ht="120" x14ac:dyDescent="0.2">
      <c r="A122" s="2" t="s">
        <v>27</v>
      </c>
      <c r="B122" s="3" t="s">
        <v>216</v>
      </c>
      <c r="C122" s="3" t="s">
        <v>268</v>
      </c>
      <c r="D122" s="3" t="s">
        <v>233</v>
      </c>
      <c r="E122" s="3" t="s">
        <v>155</v>
      </c>
      <c r="F122" s="4">
        <v>10</v>
      </c>
      <c r="G122" s="5">
        <v>258</v>
      </c>
      <c r="H122" s="11">
        <f>G122*0.15</f>
        <v>38.699999999999996</v>
      </c>
      <c r="I122" s="10">
        <f>G122*0.25</f>
        <v>64.5</v>
      </c>
      <c r="J122" s="10">
        <f>G122+(G122*0.15)+(G122*0.25)</f>
        <v>361.2</v>
      </c>
      <c r="K122" s="10">
        <f t="shared" si="15"/>
        <v>397.32</v>
      </c>
      <c r="L122" s="6"/>
      <c r="M122" s="3" t="s">
        <v>217</v>
      </c>
      <c r="N122" s="6" t="s">
        <v>269</v>
      </c>
      <c r="O122" s="7" t="s">
        <v>234</v>
      </c>
    </row>
    <row r="123" spans="1:15" ht="120" x14ac:dyDescent="0.2">
      <c r="A123" s="2" t="s">
        <v>27</v>
      </c>
      <c r="B123" s="3" t="s">
        <v>216</v>
      </c>
      <c r="C123" s="3" t="s">
        <v>268</v>
      </c>
      <c r="D123" s="3" t="s">
        <v>233</v>
      </c>
      <c r="E123" s="3" t="s">
        <v>155</v>
      </c>
      <c r="F123" s="4">
        <v>10</v>
      </c>
      <c r="G123" s="5">
        <v>258</v>
      </c>
      <c r="H123" s="11">
        <f>G123*0.15</f>
        <v>38.699999999999996</v>
      </c>
      <c r="I123" s="10">
        <f>G123*0.25</f>
        <v>64.5</v>
      </c>
      <c r="J123" s="10">
        <f>G123+(G123*0.15)+(G123*0.25)</f>
        <v>361.2</v>
      </c>
      <c r="K123" s="10">
        <f t="shared" si="15"/>
        <v>397.32</v>
      </c>
      <c r="L123" s="6"/>
      <c r="M123" s="3" t="s">
        <v>217</v>
      </c>
      <c r="N123" s="6" t="s">
        <v>269</v>
      </c>
      <c r="O123" s="7" t="s">
        <v>218</v>
      </c>
    </row>
  </sheetData>
  <mergeCells count="1">
    <mergeCell ref="A1:O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 10.08.2019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2019-08-11T14:49:11Z</dcterms:created>
  <dcterms:modified xsi:type="dcterms:W3CDTF">2019-08-12T13:13:29Z</dcterms:modified>
</cp:coreProperties>
</file>